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615" windowWidth="12390" windowHeight="8205"/>
  </bookViews>
  <sheets>
    <sheet name="Sheet 1" sheetId="1" r:id="rId1"/>
    <sheet name="Chk" sheetId="3" r:id="rId2"/>
  </sheets>
  <calcPr calcId="145621"/>
</workbook>
</file>

<file path=xl/calcChain.xml><?xml version="1.0" encoding="utf-8"?>
<calcChain xmlns="http://schemas.openxmlformats.org/spreadsheetml/2006/main">
  <c r="C36" i="1" l="1"/>
  <c r="B36" i="1"/>
  <c r="D23" i="1" l="1"/>
  <c r="D25" i="1" l="1"/>
  <c r="E25" i="1" s="1"/>
  <c r="I24" i="1"/>
  <c r="I26" i="1" s="1"/>
  <c r="H24" i="1"/>
  <c r="H26" i="1" s="1"/>
  <c r="K43" i="1" l="1"/>
  <c r="F8" i="3"/>
  <c r="F3" i="3"/>
  <c r="J43" i="1"/>
  <c r="E8" i="3"/>
  <c r="E3" i="3"/>
  <c r="F4" i="3"/>
  <c r="E4" i="3"/>
  <c r="D34" i="1"/>
  <c r="E34" i="1" s="1"/>
  <c r="D33" i="1"/>
  <c r="E33" i="1" s="1"/>
  <c r="D32" i="1"/>
  <c r="E32" i="1" s="1"/>
  <c r="D31" i="1"/>
  <c r="E31" i="1" s="1"/>
  <c r="C24" i="1" l="1"/>
  <c r="B24" i="1"/>
  <c r="C35" i="1"/>
  <c r="F6" i="3" s="1"/>
  <c r="B35" i="1"/>
  <c r="E6" i="3" s="1"/>
  <c r="B26" i="1" l="1"/>
  <c r="B4" i="3" s="1"/>
  <c r="B3" i="3"/>
  <c r="B8" i="3"/>
  <c r="C26" i="1"/>
  <c r="C4" i="3" s="1"/>
  <c r="C8" i="3"/>
  <c r="C3" i="3"/>
  <c r="D21" i="1"/>
  <c r="E21" i="1" s="1"/>
  <c r="D26" i="1" l="1"/>
  <c r="E26" i="1" s="1"/>
  <c r="J31" i="1"/>
  <c r="K31" i="1" s="1"/>
  <c r="J32" i="1"/>
  <c r="K32" i="1" s="1"/>
  <c r="J33" i="1"/>
  <c r="K33" i="1" s="1"/>
  <c r="J34" i="1"/>
  <c r="K34" i="1" s="1"/>
  <c r="J12" i="1" l="1"/>
  <c r="K12" i="1" s="1"/>
  <c r="K47" i="1"/>
  <c r="J46" i="1"/>
  <c r="J44" i="1"/>
  <c r="D39" i="1"/>
  <c r="E39" i="1" s="1"/>
  <c r="D38" i="1"/>
  <c r="E38" i="1" s="1"/>
  <c r="D37" i="1"/>
  <c r="E37" i="1" s="1"/>
  <c r="J26" i="1"/>
  <c r="K26" i="1" s="1"/>
  <c r="J25" i="1"/>
  <c r="K25" i="1" s="1"/>
  <c r="J18" i="1"/>
  <c r="K18" i="1" s="1"/>
  <c r="K45" i="1"/>
  <c r="E23" i="1"/>
  <c r="D22" i="1"/>
  <c r="E22" i="1" s="1"/>
  <c r="D20" i="1"/>
  <c r="E20" i="1" s="1"/>
  <c r="D19" i="1"/>
  <c r="E19" i="1" s="1"/>
  <c r="D18" i="1"/>
  <c r="E18" i="1" s="1"/>
  <c r="D17" i="1"/>
  <c r="E17" i="1" s="1"/>
  <c r="D16" i="1"/>
  <c r="E16" i="1" s="1"/>
  <c r="D15" i="1"/>
  <c r="E15" i="1" s="1"/>
  <c r="D14" i="1"/>
  <c r="E14" i="1" s="1"/>
  <c r="D13" i="1"/>
  <c r="E13" i="1" s="1"/>
  <c r="D12" i="1"/>
  <c r="E12" i="1" s="1"/>
  <c r="D11" i="1"/>
  <c r="E11" i="1" s="1"/>
  <c r="D10" i="1"/>
  <c r="E10" i="1" s="1"/>
  <c r="D9" i="1"/>
  <c r="E9" i="1" s="1"/>
  <c r="D8" i="1"/>
  <c r="E8" i="1" s="1"/>
  <c r="D7" i="1"/>
  <c r="E7" i="1" s="1"/>
  <c r="D6" i="1"/>
  <c r="E6" i="1" s="1"/>
  <c r="D5" i="1"/>
  <c r="E5" i="1" s="1"/>
  <c r="D4" i="1"/>
  <c r="E4" i="1" s="1"/>
  <c r="J22" i="1"/>
  <c r="K22" i="1" s="1"/>
  <c r="J21" i="1"/>
  <c r="K21" i="1" s="1"/>
  <c r="J20" i="1"/>
  <c r="K20" i="1" s="1"/>
  <c r="J19" i="1"/>
  <c r="K19" i="1" s="1"/>
  <c r="J17" i="1"/>
  <c r="K17" i="1" s="1"/>
  <c r="J16" i="1"/>
  <c r="K16" i="1" s="1"/>
  <c r="J15" i="1"/>
  <c r="K15" i="1" s="1"/>
  <c r="J14" i="1"/>
  <c r="K14" i="1" s="1"/>
  <c r="J13" i="1"/>
  <c r="K13" i="1" s="1"/>
  <c r="J11" i="1"/>
  <c r="K11" i="1" s="1"/>
  <c r="J10" i="1"/>
  <c r="K10" i="1" s="1"/>
  <c r="J9" i="1"/>
  <c r="K9" i="1" s="1"/>
  <c r="J8" i="1"/>
  <c r="K8" i="1" s="1"/>
  <c r="J7" i="1"/>
  <c r="K7" i="1" s="1"/>
  <c r="J6" i="1"/>
  <c r="K6" i="1" s="1"/>
  <c r="J5" i="1"/>
  <c r="K5" i="1" s="1"/>
  <c r="J4" i="1"/>
  <c r="K4" i="1" s="1"/>
  <c r="J37" i="1"/>
  <c r="K37" i="1" s="1"/>
  <c r="J38" i="1"/>
  <c r="K38" i="1" s="1"/>
  <c r="J39" i="1"/>
  <c r="K39" i="1" s="1"/>
  <c r="J40" i="1"/>
  <c r="K40" i="1" s="1"/>
  <c r="J45" i="1"/>
  <c r="J24" i="1"/>
  <c r="K24" i="1" s="1"/>
  <c r="J47" i="1"/>
  <c r="D24" i="1"/>
  <c r="E24" i="1" s="1"/>
  <c r="K46" i="1"/>
  <c r="K44" i="1"/>
  <c r="D35" i="1"/>
  <c r="E35" i="1" s="1"/>
  <c r="D36" i="1" l="1"/>
  <c r="E36" i="1" s="1"/>
</calcChain>
</file>

<file path=xl/sharedStrings.xml><?xml version="1.0" encoding="utf-8"?>
<sst xmlns="http://schemas.openxmlformats.org/spreadsheetml/2006/main" count="128" uniqueCount="93">
  <si>
    <t>Change</t>
  </si>
  <si>
    <t>%</t>
  </si>
  <si>
    <t>School</t>
  </si>
  <si>
    <t>SPEA</t>
  </si>
  <si>
    <t>Credit Hours Taught</t>
  </si>
  <si>
    <t>Headcount by Student School</t>
  </si>
  <si>
    <t>Sophomore</t>
  </si>
  <si>
    <t>Graduate</t>
  </si>
  <si>
    <t>Professional</t>
  </si>
  <si>
    <t>Non-Resident</t>
  </si>
  <si>
    <t>UG Heads</t>
  </si>
  <si>
    <t>UG Credits</t>
  </si>
  <si>
    <t>Credit hour totals may be rounded in cases where a school total includes .5 credits</t>
  </si>
  <si>
    <t>Total Res Heads</t>
  </si>
  <si>
    <t>Total Res Credits</t>
  </si>
  <si>
    <t>Total NR Heads</t>
  </si>
  <si>
    <t>Total NR Credits</t>
  </si>
  <si>
    <t>IUPUC</t>
  </si>
  <si>
    <t>UG non-residents as % of total campus credits</t>
  </si>
  <si>
    <t>Total NR as % of total campus heads</t>
  </si>
  <si>
    <t>Total NR as % of total campus credits</t>
  </si>
  <si>
    <t>UG non-residents as % of total campus heads</t>
  </si>
  <si>
    <t>PETM</t>
  </si>
  <si>
    <t>Dentistry</t>
  </si>
  <si>
    <t>Education</t>
  </si>
  <si>
    <t>Nursing</t>
  </si>
  <si>
    <t>Science</t>
  </si>
  <si>
    <t>University College</t>
  </si>
  <si>
    <t>Health &amp; Rehab</t>
  </si>
  <si>
    <t>Engineering-Tech</t>
  </si>
  <si>
    <t>Non-Residents as Share of Campus Totals</t>
  </si>
  <si>
    <t>Freshman</t>
  </si>
  <si>
    <t>Junior</t>
  </si>
  <si>
    <t>Senior</t>
  </si>
  <si>
    <t>Grad Non-Degree</t>
  </si>
  <si>
    <t>UG Non-Degree</t>
  </si>
  <si>
    <t>Indianapolis Total</t>
  </si>
  <si>
    <t>Indianapolis Enrollment</t>
  </si>
  <si>
    <t>McKinney Law</t>
  </si>
  <si>
    <t>Undergrads</t>
  </si>
  <si>
    <t>Resident</t>
  </si>
  <si>
    <t xml:space="preserve">Herron Art  &amp; Design </t>
  </si>
  <si>
    <t>Internal School Change</t>
  </si>
  <si>
    <t>Fairbanks Public Health</t>
  </si>
  <si>
    <t>Tables with student level and enrollment by residency status are Indianapolis only</t>
  </si>
  <si>
    <t>Lilly Family Philanthropy</t>
  </si>
  <si>
    <t>Student Level</t>
  </si>
  <si>
    <t>Source:  IRDS Point-in-Cycle, Registrar, and UIRR Reports</t>
  </si>
  <si>
    <t>IUPUI Honors College</t>
  </si>
  <si>
    <t>IUPUI Combined#</t>
  </si>
  <si>
    <t>Informatics &amp; Computing</t>
  </si>
  <si>
    <t>Liberal Arts</t>
  </si>
  <si>
    <r>
      <t xml:space="preserve">^ Notes:  While most IUPUI students pursuing graduate studies enroll through the IUPUI school that offers the degree, </t>
    </r>
    <r>
      <rPr>
        <i/>
        <sz val="8"/>
        <rFont val="Arial"/>
        <family val="2"/>
      </rPr>
      <t xml:space="preserve">GRAD </t>
    </r>
    <r>
      <rPr>
        <sz val="8"/>
        <rFont val="Arial"/>
        <family val="2"/>
      </rPr>
      <t>holds students who enroll through the IU Graduate School.  This is primarily students in Liberal Arts and Medicine but also includes some students pursuing other IU graduate degrees. In this report most degree-seeking students have been attributed to their units.</t>
    </r>
  </si>
  <si>
    <r>
      <t>Undistributed Grad</t>
    </r>
    <r>
      <rPr>
        <vertAlign val="superscript"/>
        <sz val="11"/>
        <rFont val="Calibri"/>
        <family val="2"/>
      </rPr>
      <t>^</t>
    </r>
  </si>
  <si>
    <t>IN Total*</t>
  </si>
  <si>
    <t xml:space="preserve">*Total also adjusted for students enrolled in degrees offered through the Graduate School but who also have been distributed to schools housing their programs. Heads are counted only once in IN Total.  Credits are not affected.  </t>
  </si>
  <si>
    <t>2015 Indy credits</t>
  </si>
  <si>
    <t>2016 Indy credits</t>
  </si>
  <si>
    <t>2015 Indy Heads</t>
  </si>
  <si>
    <t>2016 Indy Heads</t>
  </si>
  <si>
    <t>totals in columns</t>
  </si>
  <si>
    <t>Indy+Colc</t>
  </si>
  <si>
    <t>Students Level</t>
  </si>
  <si>
    <t>Residency</t>
  </si>
  <si>
    <t>Kelley Business**</t>
  </si>
  <si>
    <t>Social Work**</t>
  </si>
  <si>
    <t>Summer II 2017</t>
  </si>
  <si>
    <t>Medicine**</t>
  </si>
  <si>
    <t>#Students enrolled at both IN and CO are counted twice at this time. Totals will be adjusted at census. Credits are not affected.</t>
  </si>
  <si>
    <t>** Heads and Credits in Kelley School of Business, School of Medicine, and School of Social Work adjusted to include GRD1 summer enrollment, which is officially counted as part of summer II. Kelley School of Business was the only school with GRD1 enrollment for Summer 2017. Summer II census totals will be used at census.</t>
  </si>
  <si>
    <t>6/26/2017</t>
  </si>
  <si>
    <t>6/27/2016</t>
  </si>
  <si>
    <t xml:space="preserve">-2 ug; +1 grad/prof;+0 non-degree </t>
  </si>
  <si>
    <t>+10 ug; -8 grad; -21 non-degree</t>
  </si>
  <si>
    <t>-91 ug; -3 grad</t>
  </si>
  <si>
    <t>-1 grad; -20 non-degree</t>
  </si>
  <si>
    <t>+3 ug; +40 grad/prof</t>
  </si>
  <si>
    <t>-1 ug; -6 grad</t>
  </si>
  <si>
    <t>+24 ug; +16 grad; +0 non-degree</t>
  </si>
  <si>
    <t>-7 ug; +36 grad; -4 non-degree</t>
  </si>
  <si>
    <t>+34 grad/prof</t>
  </si>
  <si>
    <t>-83 ug; -28 grad</t>
  </si>
  <si>
    <t>-31 ug; -25 grad/prof</t>
  </si>
  <si>
    <t>-26 ug; +4 grad/prof; -1 non-degree</t>
  </si>
  <si>
    <t>+3 ug; -1 grad</t>
  </si>
  <si>
    <t>-45 ug; -1 grad</t>
  </si>
  <si>
    <t>-31 ug; -13 grad</t>
  </si>
  <si>
    <t>-5 ug; -7 grad</t>
  </si>
  <si>
    <t>-144 ug; -14 grad; +7 non-degree</t>
  </si>
  <si>
    <t>+6 ug; -141 grad; +1 non-degree</t>
  </si>
  <si>
    <t>-163 ug; +1 high school; -81 non-degree</t>
  </si>
  <si>
    <t>6/26/2017 - First Day</t>
  </si>
  <si>
    <t>Office of Institutional Research and Decision Support 6/26/2017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</si>
</sst>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10409]#,##0;\-#,##0"/>
  </numFmts>
  <fonts count="37" x14ac:knownFonts="1">
    <font>
      <sz val="10"/>
      <name val="Arial"/>
    </font>
    <font>
      <b/>
      <sz val="10"/>
      <name val="Arial"/>
      <family val="2"/>
    </font>
    <font>
      <sz val="10"/>
      <name val="Arial"/>
      <family val="2"/>
    </font>
    <font>
      <b/>
      <sz val="14"/>
      <name val="Arial"/>
      <family val="2"/>
    </font>
    <font>
      <sz val="8"/>
      <name val="Arial"/>
      <family val="2"/>
    </font>
    <font>
      <b/>
      <sz val="12"/>
      <name val="Arial"/>
      <family val="2"/>
    </font>
    <font>
      <i/>
      <sz val="8"/>
      <name val="Arial"/>
      <family val="2"/>
    </font>
    <font>
      <sz val="12"/>
      <name val="Arial"/>
      <family val="2"/>
    </font>
    <font>
      <i/>
      <sz val="9"/>
      <name val="Calibri"/>
      <family val="2"/>
    </font>
    <font>
      <i/>
      <sz val="10"/>
      <name val="Arial"/>
      <family val="2"/>
    </font>
    <font>
      <vertAlign val="superscript"/>
      <sz val="11"/>
      <name val="Calibri"/>
      <family val="2"/>
    </font>
    <font>
      <sz val="11"/>
      <color theme="1"/>
      <name val="Calibri"/>
      <family val="2"/>
      <scheme val="minor"/>
    </font>
    <font>
      <sz val="11"/>
      <color rgb="FF000000"/>
      <name val="Calibri"/>
      <family val="2"/>
      <scheme val="minor"/>
    </font>
    <font>
      <b/>
      <sz val="9"/>
      <color theme="1"/>
      <name val="Arial"/>
      <family val="2"/>
    </font>
    <font>
      <b/>
      <sz val="10"/>
      <color rgb="FF000000"/>
      <name val="Arial"/>
      <family val="2"/>
    </font>
    <font>
      <sz val="11"/>
      <name val="Calibri"/>
      <family val="2"/>
      <scheme val="minor"/>
    </font>
    <font>
      <b/>
      <sz val="12"/>
      <name val="Calibri"/>
      <family val="2"/>
      <scheme val="minor"/>
    </font>
    <font>
      <i/>
      <sz val="10"/>
      <name val="Calibri"/>
      <family val="2"/>
      <scheme val="minor"/>
    </font>
    <font>
      <b/>
      <sz val="11"/>
      <name val="Calibri"/>
      <family val="2"/>
      <scheme val="minor"/>
    </font>
    <font>
      <sz val="11"/>
      <color rgb="FF333333"/>
      <name val="Calibri"/>
      <family val="2"/>
      <scheme val="minor"/>
    </font>
    <font>
      <sz val="10.5"/>
      <name val="Calibri"/>
      <family val="2"/>
      <scheme val="minor"/>
    </font>
    <font>
      <i/>
      <sz val="9"/>
      <name val="Calibri"/>
      <family val="2"/>
      <scheme val="minor"/>
    </font>
    <font>
      <sz val="11"/>
      <color rgb="FF008000"/>
      <name val="Calibri"/>
      <family val="2"/>
      <scheme val="minor"/>
    </font>
    <font>
      <sz val="10"/>
      <name val="Calibri"/>
      <family val="2"/>
      <scheme val="minor"/>
    </font>
    <font>
      <sz val="10"/>
      <color rgb="FFFF0000"/>
      <name val="Arial"/>
      <family val="2"/>
    </font>
    <font>
      <b/>
      <sz val="11"/>
      <color theme="1"/>
      <name val="Calibri"/>
      <family val="2"/>
      <scheme val="minor"/>
    </font>
    <font>
      <b/>
      <sz val="11"/>
      <color rgb="FF000000"/>
      <name val="Calibri"/>
      <family val="2"/>
      <scheme val="minor"/>
    </font>
    <font>
      <b/>
      <sz val="11"/>
      <color rgb="FFFF0000"/>
      <name val="Calibri"/>
      <family val="2"/>
      <scheme val="minor"/>
    </font>
    <font>
      <i/>
      <sz val="8"/>
      <color rgb="FFFF0000"/>
      <name val="Arial"/>
      <family val="2"/>
    </font>
    <font>
      <b/>
      <sz val="14"/>
      <color rgb="FF00B050"/>
      <name val="Arial"/>
      <family val="2"/>
    </font>
    <font>
      <sz val="14"/>
      <color rgb="FF00B050"/>
      <name val="Arial"/>
      <family val="2"/>
    </font>
    <font>
      <sz val="11"/>
      <color rgb="FFFF0000"/>
      <name val="Calibri"/>
      <family val="2"/>
      <scheme val="minor"/>
    </font>
    <font>
      <sz val="11"/>
      <color rgb="FF00B050"/>
      <name val="Calibri"/>
      <family val="2"/>
      <scheme val="minor"/>
    </font>
    <font>
      <sz val="11"/>
      <color rgb="FFC00000"/>
      <name val="Calibri"/>
      <family val="2"/>
      <scheme val="minor"/>
    </font>
    <font>
      <b/>
      <sz val="11"/>
      <color rgb="FFC00000"/>
      <name val="Calibri"/>
      <family val="2"/>
      <scheme val="minor"/>
    </font>
    <font>
      <u/>
      <sz val="10"/>
      <color theme="10"/>
      <name val="Arial"/>
      <family val="2"/>
    </font>
    <font>
      <b/>
      <sz val="11"/>
      <color rgb="FF00B05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
      <patternFill patternType="solid">
        <fgColor theme="3" tint="0.79998168889431442"/>
        <bgColor indexed="64"/>
      </patternFill>
    </fill>
  </fills>
  <borders count="36">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medium">
        <color indexed="64"/>
      </left>
      <right/>
      <top style="thin">
        <color indexed="64"/>
      </top>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rgb="FF000000"/>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rgb="FF000000"/>
      </left>
      <right style="thin">
        <color rgb="FF000000"/>
      </right>
      <top style="thin">
        <color indexed="64"/>
      </top>
      <bottom style="thick">
        <color indexed="64"/>
      </bottom>
      <diagonal/>
    </border>
    <border>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s>
  <cellStyleXfs count="4">
    <xf numFmtId="0" fontId="0" fillId="0" borderId="0"/>
    <xf numFmtId="0" fontId="11" fillId="0" borderId="0"/>
    <xf numFmtId="0" fontId="12" fillId="0" borderId="0"/>
    <xf numFmtId="0" fontId="35" fillId="0" borderId="0" applyNumberFormat="0" applyFill="0" applyBorder="0" applyAlignment="0" applyProtection="0"/>
  </cellStyleXfs>
  <cellXfs count="196">
    <xf numFmtId="0" fontId="0" fillId="0" borderId="0" xfId="0"/>
    <xf numFmtId="0" fontId="1" fillId="0" borderId="0" xfId="0" applyFont="1"/>
    <xf numFmtId="0" fontId="3" fillId="0" borderId="0" xfId="0" applyFont="1" applyAlignment="1">
      <alignment horizontal="left"/>
    </xf>
    <xf numFmtId="0" fontId="5" fillId="0" borderId="0" xfId="0" applyFont="1" applyAlignment="1">
      <alignment horizontal="left"/>
    </xf>
    <xf numFmtId="49" fontId="0" fillId="0" borderId="0" xfId="0" applyNumberFormat="1"/>
    <xf numFmtId="0" fontId="13" fillId="0" borderId="0" xfId="0" applyFont="1" applyBorder="1"/>
    <xf numFmtId="0" fontId="3" fillId="0" borderId="0" xfId="0" applyFont="1" applyAlignment="1">
      <alignment horizontal="center"/>
    </xf>
    <xf numFmtId="165" fontId="0" fillId="0" borderId="0" xfId="0" applyNumberFormat="1" applyAlignment="1">
      <alignment horizontal="center"/>
    </xf>
    <xf numFmtId="0" fontId="0" fillId="0" borderId="0" xfId="0" applyAlignment="1">
      <alignment horizontal="center"/>
    </xf>
    <xf numFmtId="3" fontId="14" fillId="0" borderId="0" xfId="0" applyNumberFormat="1" applyFont="1" applyFill="1" applyBorder="1" applyAlignment="1">
      <alignment horizontal="center" wrapText="1"/>
    </xf>
    <xf numFmtId="3" fontId="0" fillId="0" borderId="0" xfId="0" applyNumberFormat="1" applyAlignment="1">
      <alignment horizontal="center"/>
    </xf>
    <xf numFmtId="164" fontId="15" fillId="0" borderId="1" xfId="0" applyNumberFormat="1" applyFont="1" applyBorder="1" applyAlignment="1">
      <alignment horizontal="center"/>
    </xf>
    <xf numFmtId="164" fontId="15" fillId="0" borderId="2" xfId="0" applyNumberFormat="1" applyFont="1" applyBorder="1" applyAlignment="1">
      <alignment horizontal="center"/>
    </xf>
    <xf numFmtId="0" fontId="0" fillId="0" borderId="0" xfId="0" applyAlignment="1">
      <alignment vertical="center"/>
    </xf>
    <xf numFmtId="0" fontId="3" fillId="2" borderId="0" xfId="0" applyFont="1" applyFill="1" applyAlignment="1">
      <alignment horizontal="left"/>
    </xf>
    <xf numFmtId="0" fontId="1" fillId="2" borderId="0" xfId="0" applyFont="1" applyFill="1"/>
    <xf numFmtId="0" fontId="0" fillId="2" borderId="0" xfId="0" applyFill="1"/>
    <xf numFmtId="0" fontId="0" fillId="2" borderId="0" xfId="0" applyFill="1" applyBorder="1"/>
    <xf numFmtId="0" fontId="15" fillId="0" borderId="4" xfId="0" applyFont="1" applyFill="1" applyBorder="1"/>
    <xf numFmtId="0" fontId="16" fillId="3" borderId="5" xfId="0" applyFont="1" applyFill="1" applyBorder="1" applyAlignment="1">
      <alignment horizontal="center" vertical="center"/>
    </xf>
    <xf numFmtId="0" fontId="16" fillId="3" borderId="6" xfId="0" applyFont="1" applyFill="1" applyBorder="1" applyAlignment="1">
      <alignment horizontal="center" vertical="center"/>
    </xf>
    <xf numFmtId="49" fontId="17" fillId="2" borderId="7" xfId="0" applyNumberFormat="1" applyFont="1" applyFill="1" applyBorder="1" applyAlignment="1">
      <alignment vertical="top" wrapText="1"/>
    </xf>
    <xf numFmtId="49" fontId="18" fillId="3" borderId="8" xfId="0" applyNumberFormat="1" applyFont="1" applyFill="1" applyBorder="1" applyAlignment="1">
      <alignment horizontal="center"/>
    </xf>
    <xf numFmtId="164" fontId="15" fillId="0" borderId="9" xfId="0" applyNumberFormat="1" applyFont="1" applyBorder="1" applyAlignment="1">
      <alignment horizontal="center"/>
    </xf>
    <xf numFmtId="164" fontId="15" fillId="0" borderId="10" xfId="0" applyNumberFormat="1" applyFont="1" applyBorder="1" applyAlignment="1">
      <alignment horizontal="center"/>
    </xf>
    <xf numFmtId="164" fontId="12" fillId="2" borderId="0" xfId="0" applyNumberFormat="1" applyFont="1" applyFill="1" applyBorder="1" applyAlignment="1">
      <alignment horizontal="right" vertical="center" wrapText="1"/>
    </xf>
    <xf numFmtId="0" fontId="15" fillId="0" borderId="4" xfId="0" applyFont="1" applyFill="1" applyBorder="1" applyAlignment="1">
      <alignment vertical="center"/>
    </xf>
    <xf numFmtId="0" fontId="15" fillId="2" borderId="4" xfId="0" applyFont="1" applyFill="1" applyBorder="1" applyAlignment="1">
      <alignment vertical="center"/>
    </xf>
    <xf numFmtId="0" fontId="15" fillId="2" borderId="0" xfId="0" applyFont="1" applyFill="1" applyBorder="1"/>
    <xf numFmtId="164" fontId="12" fillId="2" borderId="0" xfId="0" applyNumberFormat="1" applyFont="1" applyFill="1" applyBorder="1" applyAlignment="1">
      <alignment horizontal="center" vertical="center" wrapText="1"/>
    </xf>
    <xf numFmtId="0" fontId="15" fillId="2" borderId="0" xfId="0" applyFont="1" applyFill="1" applyBorder="1" applyAlignment="1">
      <alignment vertical="center"/>
    </xf>
    <xf numFmtId="0" fontId="0" fillId="2" borderId="0" xfId="0" applyFill="1" applyBorder="1" applyAlignment="1">
      <alignment vertical="center"/>
    </xf>
    <xf numFmtId="164" fontId="19" fillId="4" borderId="0" xfId="0" applyNumberFormat="1" applyFont="1" applyFill="1" applyBorder="1" applyAlignment="1">
      <alignment horizontal="center" wrapText="1"/>
    </xf>
    <xf numFmtId="0" fontId="4" fillId="2" borderId="0" xfId="0" applyFont="1" applyFill="1" applyBorder="1" applyAlignment="1">
      <alignment horizontal="left" wrapText="1"/>
    </xf>
    <xf numFmtId="0" fontId="4" fillId="2" borderId="0" xfId="0" applyFont="1" applyFill="1" applyBorder="1" applyAlignment="1">
      <alignment wrapText="1"/>
    </xf>
    <xf numFmtId="0" fontId="21" fillId="0" borderId="0" xfId="0" applyFont="1"/>
    <xf numFmtId="164" fontId="15" fillId="0" borderId="11" xfId="0" applyNumberFormat="1" applyFont="1" applyBorder="1" applyAlignment="1">
      <alignment horizontal="center"/>
    </xf>
    <xf numFmtId="164" fontId="15" fillId="0" borderId="12" xfId="0" applyNumberFormat="1" applyFont="1" applyBorder="1" applyAlignment="1">
      <alignment horizontal="center"/>
    </xf>
    <xf numFmtId="3" fontId="22" fillId="2" borderId="9" xfId="0" applyNumberFormat="1" applyFont="1" applyFill="1" applyBorder="1" applyAlignment="1">
      <alignment horizontal="center" wrapText="1"/>
    </xf>
    <xf numFmtId="49" fontId="23" fillId="2" borderId="7" xfId="0" applyNumberFormat="1" applyFont="1" applyFill="1" applyBorder="1" applyAlignment="1">
      <alignment vertical="top" wrapText="1"/>
    </xf>
    <xf numFmtId="166" fontId="12" fillId="0" borderId="9" xfId="0" applyNumberFormat="1" applyFont="1" applyFill="1" applyBorder="1" applyAlignment="1">
      <alignment horizontal="center" vertical="center" wrapText="1" readingOrder="1"/>
    </xf>
    <xf numFmtId="164" fontId="22" fillId="2" borderId="1" xfId="0" applyNumberFormat="1" applyFont="1" applyFill="1" applyBorder="1" applyAlignment="1">
      <alignment horizontal="center" wrapText="1"/>
    </xf>
    <xf numFmtId="0" fontId="18" fillId="3" borderId="4" xfId="0" applyFont="1" applyFill="1" applyBorder="1"/>
    <xf numFmtId="0" fontId="18" fillId="2" borderId="4" xfId="0" applyFont="1" applyFill="1" applyBorder="1"/>
    <xf numFmtId="0" fontId="18" fillId="5" borderId="13" xfId="0" applyFont="1" applyFill="1" applyBorder="1"/>
    <xf numFmtId="0" fontId="15" fillId="0" borderId="4" xfId="0" applyFont="1" applyBorder="1" applyAlignment="1">
      <alignment vertical="center"/>
    </xf>
    <xf numFmtId="0" fontId="18" fillId="3" borderId="4" xfId="0" applyFont="1" applyFill="1" applyBorder="1" applyAlignment="1">
      <alignment vertical="center"/>
    </xf>
    <xf numFmtId="0" fontId="24" fillId="0" borderId="0" xfId="0" applyFont="1" applyAlignment="1">
      <alignment horizontal="center"/>
    </xf>
    <xf numFmtId="0" fontId="15" fillId="0" borderId="16" xfId="0" applyFont="1" applyBorder="1"/>
    <xf numFmtId="0" fontId="18" fillId="0" borderId="4" xfId="0" applyFont="1" applyBorder="1"/>
    <xf numFmtId="0" fontId="18" fillId="0" borderId="13" xfId="0" applyFont="1" applyBorder="1"/>
    <xf numFmtId="0" fontId="2" fillId="0" borderId="0" xfId="0" applyFont="1"/>
    <xf numFmtId="49" fontId="21" fillId="0" borderId="0" xfId="0" applyNumberFormat="1" applyFont="1" applyAlignment="1">
      <alignment horizontal="right"/>
    </xf>
    <xf numFmtId="0" fontId="15" fillId="0" borderId="4" xfId="0" applyFont="1" applyBorder="1" applyAlignment="1">
      <alignment horizontal="left" vertical="center" wrapText="1"/>
    </xf>
    <xf numFmtId="0" fontId="25" fillId="3" borderId="4" xfId="0" applyFont="1" applyFill="1" applyBorder="1" applyAlignment="1">
      <alignment horizontal="left" vertical="center" wrapText="1"/>
    </xf>
    <xf numFmtId="0" fontId="15" fillId="0" borderId="13" xfId="0" applyFont="1" applyBorder="1" applyAlignment="1">
      <alignment horizontal="left" vertical="center" wrapText="1"/>
    </xf>
    <xf numFmtId="3" fontId="12" fillId="4" borderId="9" xfId="0" applyNumberFormat="1" applyFont="1" applyFill="1" applyBorder="1" applyAlignment="1">
      <alignment horizontal="center" vertical="center" wrapText="1" readingOrder="1"/>
    </xf>
    <xf numFmtId="0" fontId="15" fillId="2" borderId="0" xfId="0" applyFont="1" applyFill="1"/>
    <xf numFmtId="0" fontId="15" fillId="0" borderId="16" xfId="0" applyFont="1" applyBorder="1" applyAlignment="1">
      <alignment vertical="center"/>
    </xf>
    <xf numFmtId="0" fontId="18" fillId="0" borderId="4" xfId="0" applyFont="1" applyBorder="1" applyAlignment="1">
      <alignment vertical="center"/>
    </xf>
    <xf numFmtId="0" fontId="18" fillId="0" borderId="13" xfId="0" applyFont="1" applyBorder="1" applyAlignment="1">
      <alignment vertical="center"/>
    </xf>
    <xf numFmtId="166" fontId="26" fillId="3" borderId="23" xfId="0" applyNumberFormat="1" applyFont="1" applyFill="1" applyBorder="1" applyAlignment="1">
      <alignment horizontal="center" vertical="center" wrapText="1" readingOrder="1"/>
    </xf>
    <xf numFmtId="166" fontId="12" fillId="0" borderId="23" xfId="0" applyNumberFormat="1" applyFont="1" applyFill="1" applyBorder="1" applyAlignment="1">
      <alignment horizontal="center" vertical="center" wrapText="1" readingOrder="1"/>
    </xf>
    <xf numFmtId="166" fontId="12" fillId="0" borderId="24" xfId="0" applyNumberFormat="1" applyFont="1" applyFill="1" applyBorder="1" applyAlignment="1">
      <alignment horizontal="center" vertical="center" wrapText="1" readingOrder="1"/>
    </xf>
    <xf numFmtId="0" fontId="15" fillId="0" borderId="16" xfId="0" applyFont="1" applyFill="1" applyBorder="1"/>
    <xf numFmtId="0" fontId="18" fillId="3" borderId="17" xfId="0" applyFont="1" applyFill="1" applyBorder="1"/>
    <xf numFmtId="49" fontId="18" fillId="3" borderId="18" xfId="0" applyNumberFormat="1" applyFont="1" applyFill="1" applyBorder="1" applyAlignment="1">
      <alignment horizontal="center"/>
    </xf>
    <xf numFmtId="16" fontId="18" fillId="3" borderId="5" xfId="0" applyNumberFormat="1" applyFont="1" applyFill="1" applyBorder="1" applyAlignment="1">
      <alignment horizontal="center"/>
    </xf>
    <xf numFmtId="16" fontId="18" fillId="3" borderId="6" xfId="0" applyNumberFormat="1" applyFont="1" applyFill="1" applyBorder="1" applyAlignment="1">
      <alignment horizontal="center"/>
    </xf>
    <xf numFmtId="0" fontId="15" fillId="0" borderId="16" xfId="0" applyFont="1" applyFill="1" applyBorder="1" applyAlignment="1">
      <alignment vertical="center"/>
    </xf>
    <xf numFmtId="16" fontId="18" fillId="3" borderId="18" xfId="0" applyNumberFormat="1" applyFont="1" applyFill="1" applyBorder="1" applyAlignment="1">
      <alignment horizontal="center"/>
    </xf>
    <xf numFmtId="0" fontId="1" fillId="2" borderId="0" xfId="0" applyFont="1" applyFill="1" applyAlignment="1">
      <alignment horizontal="center"/>
    </xf>
    <xf numFmtId="3" fontId="12" fillId="0" borderId="23" xfId="0" applyNumberFormat="1" applyFont="1" applyFill="1" applyBorder="1" applyAlignment="1">
      <alignment horizontal="center" vertical="center" wrapText="1" readingOrder="1"/>
    </xf>
    <xf numFmtId="3" fontId="26" fillId="3" borderId="9" xfId="0" applyNumberFormat="1" applyFont="1" applyFill="1" applyBorder="1" applyAlignment="1">
      <alignment horizontal="center" vertical="center" wrapText="1" readingOrder="1"/>
    </xf>
    <xf numFmtId="166" fontId="26" fillId="5" borderId="24" xfId="0" applyNumberFormat="1" applyFont="1" applyFill="1" applyBorder="1" applyAlignment="1">
      <alignment horizontal="center" vertical="center" wrapText="1" readingOrder="1"/>
    </xf>
    <xf numFmtId="166" fontId="12" fillId="2" borderId="23" xfId="0" applyNumberFormat="1" applyFont="1" applyFill="1" applyBorder="1" applyAlignment="1">
      <alignment horizontal="center" vertical="center" wrapText="1" readingOrder="1"/>
    </xf>
    <xf numFmtId="166" fontId="12" fillId="0" borderId="9" xfId="1" applyNumberFormat="1" applyFont="1" applyFill="1" applyBorder="1" applyAlignment="1">
      <alignment horizontal="center" vertical="center" wrapText="1"/>
    </xf>
    <xf numFmtId="0" fontId="16" fillId="3" borderId="19" xfId="0" applyFont="1" applyFill="1" applyBorder="1" applyAlignment="1">
      <alignment vertical="center"/>
    </xf>
    <xf numFmtId="0" fontId="16" fillId="3" borderId="19" xfId="0" applyFont="1" applyFill="1" applyBorder="1"/>
    <xf numFmtId="0" fontId="16" fillId="3" borderId="5" xfId="0" applyFont="1" applyFill="1" applyBorder="1" applyAlignment="1">
      <alignment horizontal="center"/>
    </xf>
    <xf numFmtId="0" fontId="16" fillId="3" borderId="6" xfId="0" applyFont="1" applyFill="1" applyBorder="1" applyAlignment="1">
      <alignment horizontal="center"/>
    </xf>
    <xf numFmtId="166" fontId="12" fillId="2" borderId="9" xfId="0" applyNumberFormat="1" applyFont="1" applyFill="1" applyBorder="1" applyAlignment="1">
      <alignment horizontal="center" vertical="center" wrapText="1" readingOrder="1"/>
    </xf>
    <xf numFmtId="1" fontId="17" fillId="2" borderId="7" xfId="0" applyNumberFormat="1" applyFont="1" applyFill="1" applyBorder="1" applyAlignment="1">
      <alignment horizontal="left" vertical="center" wrapText="1"/>
    </xf>
    <xf numFmtId="0" fontId="1" fillId="2" borderId="0" xfId="0" applyFont="1" applyFill="1" applyAlignment="1">
      <alignment horizontal="left"/>
    </xf>
    <xf numFmtId="49" fontId="1" fillId="2" borderId="0" xfId="0" applyNumberFormat="1" applyFont="1" applyFill="1" applyAlignment="1">
      <alignment horizontal="left"/>
    </xf>
    <xf numFmtId="3" fontId="31" fillId="2" borderId="9" xfId="0" applyNumberFormat="1" applyFont="1" applyFill="1" applyBorder="1" applyAlignment="1">
      <alignment horizontal="center" wrapText="1"/>
    </xf>
    <xf numFmtId="3" fontId="32" fillId="2" borderId="9" xfId="0" applyNumberFormat="1" applyFont="1" applyFill="1" applyBorder="1" applyAlignment="1">
      <alignment horizontal="center" wrapText="1"/>
    </xf>
    <xf numFmtId="3" fontId="32" fillId="2" borderId="9" xfId="0" applyNumberFormat="1" applyFont="1" applyFill="1" applyBorder="1" applyAlignment="1">
      <alignment horizontal="center" vertical="center" wrapText="1"/>
    </xf>
    <xf numFmtId="164" fontId="31" fillId="2" borderId="1" xfId="0" applyNumberFormat="1" applyFont="1" applyFill="1" applyBorder="1" applyAlignment="1">
      <alignment horizontal="center" wrapText="1"/>
    </xf>
    <xf numFmtId="164" fontId="32" fillId="2" borderId="1" xfId="0" applyNumberFormat="1" applyFont="1" applyFill="1" applyBorder="1" applyAlignment="1">
      <alignment horizontal="center" wrapText="1"/>
    </xf>
    <xf numFmtId="164" fontId="32" fillId="2" borderId="1" xfId="0" applyNumberFormat="1" applyFont="1" applyFill="1" applyBorder="1" applyAlignment="1">
      <alignment horizontal="center" vertical="center" wrapText="1"/>
    </xf>
    <xf numFmtId="3" fontId="31" fillId="2" borderId="9" xfId="0" applyNumberFormat="1" applyFont="1" applyFill="1" applyBorder="1" applyAlignment="1">
      <alignment horizontal="center" vertical="center" wrapText="1"/>
    </xf>
    <xf numFmtId="164" fontId="31" fillId="2" borderId="12" xfId="0" applyNumberFormat="1" applyFont="1" applyFill="1" applyBorder="1" applyAlignment="1">
      <alignment horizontal="center" vertical="center" wrapText="1"/>
    </xf>
    <xf numFmtId="164" fontId="31" fillId="2" borderId="1" xfId="0" applyNumberFormat="1" applyFont="1" applyFill="1" applyBorder="1" applyAlignment="1">
      <alignment horizontal="center" vertical="center" wrapText="1"/>
    </xf>
    <xf numFmtId="166" fontId="31" fillId="0" borderId="9" xfId="0" applyNumberFormat="1" applyFont="1" applyFill="1" applyBorder="1" applyAlignment="1">
      <alignment horizontal="center" vertical="center" wrapText="1" readingOrder="1"/>
    </xf>
    <xf numFmtId="166" fontId="31" fillId="0" borderId="10" xfId="0" applyNumberFormat="1" applyFont="1" applyFill="1" applyBorder="1" applyAlignment="1">
      <alignment horizontal="center" vertical="center" wrapText="1" readingOrder="1"/>
    </xf>
    <xf numFmtId="164" fontId="31" fillId="2" borderId="2" xfId="0" applyNumberFormat="1" applyFont="1" applyFill="1" applyBorder="1" applyAlignment="1">
      <alignment horizontal="center" vertical="center" wrapText="1"/>
    </xf>
    <xf numFmtId="0" fontId="16" fillId="3" borderId="19" xfId="0" applyFont="1" applyFill="1" applyBorder="1" applyAlignment="1">
      <alignment horizontal="left" vertical="center"/>
    </xf>
    <xf numFmtId="0" fontId="15" fillId="0" borderId="16" xfId="0" applyFont="1" applyFill="1" applyBorder="1" applyAlignment="1">
      <alignment horizontal="left" vertical="center" wrapText="1"/>
    </xf>
    <xf numFmtId="0" fontId="15" fillId="0" borderId="4" xfId="0" applyFont="1" applyFill="1" applyBorder="1" applyAlignment="1">
      <alignment horizontal="left" vertical="center" wrapText="1"/>
    </xf>
    <xf numFmtId="3" fontId="15" fillId="0" borderId="11" xfId="0" applyNumberFormat="1" applyFont="1" applyFill="1" applyBorder="1" applyAlignment="1">
      <alignment horizontal="center" vertical="center"/>
    </xf>
    <xf numFmtId="3" fontId="15" fillId="0" borderId="9" xfId="0" applyNumberFormat="1" applyFont="1" applyFill="1" applyBorder="1" applyAlignment="1">
      <alignment horizontal="center" vertical="center" wrapText="1"/>
    </xf>
    <xf numFmtId="3" fontId="18" fillId="0" borderId="9" xfId="0" applyNumberFormat="1" applyFont="1" applyFill="1" applyBorder="1" applyAlignment="1">
      <alignment horizontal="center" vertical="center"/>
    </xf>
    <xf numFmtId="3" fontId="18" fillId="0" borderId="10" xfId="0" applyNumberFormat="1" applyFont="1" applyFill="1" applyBorder="1" applyAlignment="1">
      <alignment horizontal="center" vertical="center"/>
    </xf>
    <xf numFmtId="3" fontId="24" fillId="0" borderId="0" xfId="0" applyNumberFormat="1" applyFont="1" applyFill="1" applyAlignment="1">
      <alignment horizontal="center"/>
    </xf>
    <xf numFmtId="3" fontId="15" fillId="0" borderId="11" xfId="0" applyNumberFormat="1" applyFont="1" applyFill="1" applyBorder="1" applyAlignment="1">
      <alignment horizontal="center"/>
    </xf>
    <xf numFmtId="3" fontId="15" fillId="0" borderId="9" xfId="0" applyNumberFormat="1" applyFont="1" applyFill="1" applyBorder="1" applyAlignment="1">
      <alignment horizontal="center"/>
    </xf>
    <xf numFmtId="3" fontId="18" fillId="0" borderId="9" xfId="0" applyNumberFormat="1" applyFont="1" applyFill="1" applyBorder="1" applyAlignment="1">
      <alignment horizontal="center"/>
    </xf>
    <xf numFmtId="3" fontId="18" fillId="0" borderId="10" xfId="0" applyNumberFormat="1" applyFont="1" applyFill="1" applyBorder="1" applyAlignment="1">
      <alignment horizontal="center"/>
    </xf>
    <xf numFmtId="3" fontId="2" fillId="0" borderId="0" xfId="0" applyNumberFormat="1" applyFont="1" applyFill="1" applyAlignment="1">
      <alignment horizontal="center"/>
    </xf>
    <xf numFmtId="3" fontId="15" fillId="0" borderId="9" xfId="0" applyNumberFormat="1" applyFont="1" applyFill="1" applyBorder="1" applyAlignment="1">
      <alignment horizontal="center" vertical="center"/>
    </xf>
    <xf numFmtId="3" fontId="33" fillId="2" borderId="9" xfId="0" applyNumberFormat="1" applyFont="1" applyFill="1" applyBorder="1" applyAlignment="1">
      <alignment horizontal="center" vertical="center" wrapText="1"/>
    </xf>
    <xf numFmtId="164" fontId="33" fillId="2" borderId="1" xfId="0" applyNumberFormat="1" applyFont="1" applyFill="1" applyBorder="1" applyAlignment="1">
      <alignment horizontal="center" vertical="center" wrapText="1"/>
    </xf>
    <xf numFmtId="164" fontId="34" fillId="3" borderId="1" xfId="0" applyNumberFormat="1" applyFont="1" applyFill="1" applyBorder="1" applyAlignment="1">
      <alignment horizontal="center" vertical="center" wrapText="1"/>
    </xf>
    <xf numFmtId="0" fontId="16" fillId="3" borderId="27" xfId="0" applyFont="1" applyFill="1" applyBorder="1" applyAlignment="1">
      <alignment horizontal="center" vertical="center"/>
    </xf>
    <xf numFmtId="0" fontId="16" fillId="3" borderId="28" xfId="0" applyFont="1" applyFill="1" applyBorder="1" applyAlignment="1">
      <alignment horizontal="center" vertical="center"/>
    </xf>
    <xf numFmtId="166" fontId="34" fillId="3" borderId="9" xfId="0" applyNumberFormat="1" applyFont="1" applyFill="1" applyBorder="1" applyAlignment="1">
      <alignment horizontal="center" vertical="center" wrapText="1" readingOrder="1"/>
    </xf>
    <xf numFmtId="166" fontId="33" fillId="0" borderId="9" xfId="0" applyNumberFormat="1" applyFont="1" applyFill="1" applyBorder="1" applyAlignment="1">
      <alignment horizontal="center" vertical="center" wrapText="1" readingOrder="1"/>
    </xf>
    <xf numFmtId="164" fontId="33" fillId="0" borderId="9" xfId="0" applyNumberFormat="1" applyFont="1" applyBorder="1" applyAlignment="1">
      <alignment horizontal="center" vertical="center" wrapText="1" readingOrder="1"/>
    </xf>
    <xf numFmtId="3" fontId="27" fillId="2" borderId="3" xfId="0" applyNumberFormat="1" applyFont="1" applyFill="1" applyBorder="1" applyAlignment="1">
      <alignment horizontal="center" vertical="center" wrapText="1"/>
    </xf>
    <xf numFmtId="164" fontId="27" fillId="2" borderId="12" xfId="0" applyNumberFormat="1" applyFont="1" applyFill="1" applyBorder="1" applyAlignment="1">
      <alignment horizontal="center" vertical="center" wrapText="1"/>
    </xf>
    <xf numFmtId="3" fontId="27" fillId="2" borderId="14" xfId="0" applyNumberFormat="1" applyFont="1" applyFill="1" applyBorder="1" applyAlignment="1">
      <alignment horizontal="center" vertical="center" wrapText="1"/>
    </xf>
    <xf numFmtId="164" fontId="27" fillId="2" borderId="15" xfId="0" applyNumberFormat="1" applyFont="1" applyFill="1" applyBorder="1" applyAlignment="1">
      <alignment horizontal="center" vertical="center" wrapText="1"/>
    </xf>
    <xf numFmtId="0" fontId="18" fillId="5" borderId="31" xfId="0" applyFont="1" applyFill="1" applyBorder="1"/>
    <xf numFmtId="3" fontId="18" fillId="5" borderId="32" xfId="0" applyNumberFormat="1" applyFont="1" applyFill="1" applyBorder="1" applyAlignment="1">
      <alignment horizontal="center" vertical="center" wrapText="1" readingOrder="1"/>
    </xf>
    <xf numFmtId="3" fontId="27" fillId="0" borderId="9" xfId="0" applyNumberFormat="1" applyFont="1" applyFill="1" applyBorder="1" applyAlignment="1">
      <alignment horizontal="center" vertical="center" wrapText="1"/>
    </xf>
    <xf numFmtId="164" fontId="27" fillId="0" borderId="1" xfId="0" applyNumberFormat="1" applyFont="1" applyFill="1" applyBorder="1" applyAlignment="1">
      <alignment horizontal="center" vertical="center" wrapText="1"/>
    </xf>
    <xf numFmtId="3" fontId="27" fillId="2" borderId="9" xfId="0" applyNumberFormat="1" applyFont="1" applyFill="1" applyBorder="1" applyAlignment="1">
      <alignment horizontal="center" wrapText="1"/>
    </xf>
    <xf numFmtId="164" fontId="27" fillId="2" borderId="1" xfId="0" applyNumberFormat="1" applyFont="1" applyFill="1" applyBorder="1" applyAlignment="1">
      <alignment horizontal="center" wrapText="1"/>
    </xf>
    <xf numFmtId="3" fontId="27" fillId="3" borderId="9" xfId="0" applyNumberFormat="1" applyFont="1" applyFill="1" applyBorder="1" applyAlignment="1">
      <alignment horizontal="center" wrapText="1"/>
    </xf>
    <xf numFmtId="164" fontId="27" fillId="3" borderId="1" xfId="0" applyNumberFormat="1" applyFont="1" applyFill="1" applyBorder="1" applyAlignment="1">
      <alignment horizontal="center" wrapText="1"/>
    </xf>
    <xf numFmtId="3" fontId="27" fillId="5" borderId="10" xfId="0" applyNumberFormat="1" applyFont="1" applyFill="1" applyBorder="1" applyAlignment="1">
      <alignment horizontal="center" wrapText="1"/>
    </xf>
    <xf numFmtId="164" fontId="27" fillId="5" borderId="2" xfId="0" applyNumberFormat="1" applyFont="1" applyFill="1" applyBorder="1" applyAlignment="1">
      <alignment horizontal="center" wrapText="1"/>
    </xf>
    <xf numFmtId="166" fontId="27" fillId="3" borderId="9" xfId="0" applyNumberFormat="1" applyFont="1" applyFill="1" applyBorder="1" applyAlignment="1">
      <alignment horizontal="center" vertical="center" wrapText="1" readingOrder="1"/>
    </xf>
    <xf numFmtId="164" fontId="27" fillId="3" borderId="1" xfId="0" applyNumberFormat="1" applyFont="1" applyFill="1" applyBorder="1" applyAlignment="1">
      <alignment horizontal="center" vertical="center" wrapText="1"/>
    </xf>
    <xf numFmtId="3" fontId="27" fillId="5" borderId="29" xfId="0" applyNumberFormat="1" applyFont="1" applyFill="1" applyBorder="1" applyAlignment="1">
      <alignment horizontal="center" vertical="center" wrapText="1"/>
    </xf>
    <xf numFmtId="164" fontId="27" fillId="5" borderId="30" xfId="0" applyNumberFormat="1" applyFont="1" applyFill="1" applyBorder="1" applyAlignment="1">
      <alignment horizontal="center" vertical="center" wrapText="1"/>
    </xf>
    <xf numFmtId="3" fontId="27" fillId="3" borderId="9" xfId="0" applyNumberFormat="1" applyFont="1" applyFill="1" applyBorder="1" applyAlignment="1">
      <alignment horizontal="center" vertical="center" wrapText="1"/>
    </xf>
    <xf numFmtId="3" fontId="31" fillId="2" borderId="11" xfId="0" applyNumberFormat="1" applyFont="1" applyFill="1" applyBorder="1" applyAlignment="1">
      <alignment horizontal="center" wrapText="1"/>
    </xf>
    <xf numFmtId="164" fontId="31" fillId="2" borderId="12" xfId="0" applyNumberFormat="1" applyFont="1" applyFill="1" applyBorder="1" applyAlignment="1">
      <alignment horizontal="center" wrapText="1"/>
    </xf>
    <xf numFmtId="3" fontId="31" fillId="2" borderId="3" xfId="0" applyNumberFormat="1" applyFont="1" applyFill="1" applyBorder="1" applyAlignment="1">
      <alignment horizontal="center" wrapText="1"/>
    </xf>
    <xf numFmtId="49" fontId="15" fillId="0" borderId="7" xfId="0" applyNumberFormat="1" applyFont="1" applyFill="1" applyBorder="1" applyAlignment="1">
      <alignment horizontal="left" vertical="center"/>
    </xf>
    <xf numFmtId="49" fontId="15" fillId="0" borderId="20" xfId="0" applyNumberFormat="1" applyFont="1" applyFill="1" applyBorder="1" applyAlignment="1">
      <alignment horizontal="left" vertical="center" wrapText="1"/>
    </xf>
    <xf numFmtId="49" fontId="15" fillId="0" borderId="7" xfId="0" applyNumberFormat="1" applyFont="1" applyFill="1" applyBorder="1" applyAlignment="1">
      <alignment horizontal="left" vertical="center" wrapText="1"/>
    </xf>
    <xf numFmtId="49" fontId="20" fillId="0" borderId="7" xfId="0" applyNumberFormat="1" applyFont="1" applyFill="1" applyBorder="1" applyAlignment="1">
      <alignment horizontal="left" vertical="center" wrapText="1"/>
    </xf>
    <xf numFmtId="49" fontId="20" fillId="0" borderId="20" xfId="0" applyNumberFormat="1" applyFont="1" applyFill="1" applyBorder="1" applyAlignment="1">
      <alignment horizontal="left" vertical="center" wrapText="1"/>
    </xf>
    <xf numFmtId="0" fontId="35" fillId="0" borderId="0" xfId="3"/>
    <xf numFmtId="166" fontId="36" fillId="3" borderId="9" xfId="0" applyNumberFormat="1" applyFont="1" applyFill="1" applyBorder="1" applyAlignment="1">
      <alignment horizontal="center" vertical="center" wrapText="1" readingOrder="1"/>
    </xf>
    <xf numFmtId="164" fontId="36" fillId="3" borderId="1" xfId="0" applyNumberFormat="1" applyFont="1" applyFill="1" applyBorder="1" applyAlignment="1">
      <alignment horizontal="center" vertical="center" wrapText="1"/>
    </xf>
    <xf numFmtId="3" fontId="15" fillId="2" borderId="9" xfId="0" applyNumberFormat="1" applyFont="1" applyFill="1" applyBorder="1" applyAlignment="1">
      <alignment horizontal="center" vertical="center" wrapText="1"/>
    </xf>
    <xf numFmtId="164" fontId="15" fillId="2" borderId="1" xfId="0" applyNumberFormat="1" applyFont="1" applyFill="1" applyBorder="1" applyAlignment="1">
      <alignment horizontal="center" vertical="center" wrapText="1"/>
    </xf>
    <xf numFmtId="3" fontId="27" fillId="2" borderId="3" xfId="0" applyNumberFormat="1" applyFont="1" applyFill="1" applyBorder="1" applyAlignment="1">
      <alignment horizontal="center" wrapText="1"/>
    </xf>
    <xf numFmtId="164" fontId="27" fillId="2" borderId="12" xfId="0" applyNumberFormat="1" applyFont="1" applyFill="1" applyBorder="1" applyAlignment="1">
      <alignment horizontal="center" wrapText="1"/>
    </xf>
    <xf numFmtId="3" fontId="27" fillId="2" borderId="14" xfId="0" applyNumberFormat="1" applyFont="1" applyFill="1" applyBorder="1" applyAlignment="1">
      <alignment horizontal="center" wrapText="1"/>
    </xf>
    <xf numFmtId="164" fontId="27" fillId="2" borderId="15" xfId="0" applyNumberFormat="1" applyFont="1" applyFill="1" applyBorder="1" applyAlignment="1">
      <alignment horizontal="center" wrapText="1"/>
    </xf>
    <xf numFmtId="0" fontId="4" fillId="0" borderId="20" xfId="0" applyFont="1" applyBorder="1" applyAlignment="1">
      <alignment vertical="center" wrapText="1"/>
    </xf>
    <xf numFmtId="0" fontId="2" fillId="0" borderId="21" xfId="0" applyFont="1" applyBorder="1" applyAlignment="1">
      <alignment vertical="center" wrapText="1"/>
    </xf>
    <xf numFmtId="0" fontId="1" fillId="3" borderId="17" xfId="0" applyFont="1" applyFill="1" applyBorder="1" applyAlignment="1"/>
    <xf numFmtId="0" fontId="1" fillId="3" borderId="5" xfId="0" applyFont="1" applyFill="1" applyBorder="1" applyAlignment="1"/>
    <xf numFmtId="14" fontId="29" fillId="0" borderId="0" xfId="0" applyNumberFormat="1" applyFont="1" applyAlignment="1">
      <alignment horizontal="left"/>
    </xf>
    <xf numFmtId="0" fontId="30" fillId="0" borderId="0" xfId="0" applyFont="1" applyAlignment="1">
      <alignment horizontal="left"/>
    </xf>
    <xf numFmtId="0" fontId="23" fillId="0" borderId="4" xfId="0" applyFont="1" applyBorder="1" applyAlignment="1">
      <alignment wrapText="1"/>
    </xf>
    <xf numFmtId="0" fontId="23" fillId="0" borderId="9" xfId="0" applyFont="1" applyBorder="1" applyAlignment="1">
      <alignment wrapText="1"/>
    </xf>
    <xf numFmtId="0" fontId="8" fillId="2" borderId="11" xfId="0" applyFont="1" applyFill="1" applyBorder="1" applyAlignment="1">
      <alignment vertical="center" wrapText="1"/>
    </xf>
    <xf numFmtId="0" fontId="9" fillId="2" borderId="11" xfId="0" applyFont="1" applyFill="1" applyBorder="1" applyAlignment="1">
      <alignment wrapText="1"/>
    </xf>
    <xf numFmtId="0" fontId="9" fillId="2" borderId="9" xfId="0" applyFont="1" applyFill="1" applyBorder="1" applyAlignment="1">
      <alignment wrapText="1"/>
    </xf>
    <xf numFmtId="0" fontId="6" fillId="0" borderId="22" xfId="0" applyFont="1" applyBorder="1" applyAlignment="1">
      <alignment horizontal="left" wrapText="1"/>
    </xf>
    <xf numFmtId="0" fontId="0" fillId="0" borderId="22" xfId="0" applyBorder="1" applyAlignment="1">
      <alignment horizontal="left" wrapText="1"/>
    </xf>
    <xf numFmtId="0" fontId="0" fillId="0" borderId="22" xfId="0" applyBorder="1" applyAlignment="1">
      <alignment wrapText="1"/>
    </xf>
    <xf numFmtId="0" fontId="6" fillId="0" borderId="25" xfId="0" applyFont="1" applyBorder="1" applyAlignment="1">
      <alignment horizontal="right" vertical="center" wrapText="1"/>
    </xf>
    <xf numFmtId="0" fontId="6" fillId="0" borderId="26" xfId="0" applyFont="1" applyBorder="1" applyAlignment="1">
      <alignment horizontal="right" vertical="center" wrapText="1"/>
    </xf>
    <xf numFmtId="0" fontId="23" fillId="0" borderId="13" xfId="0" applyFont="1" applyBorder="1" applyAlignment="1">
      <alignment wrapText="1"/>
    </xf>
    <xf numFmtId="0" fontId="23" fillId="0" borderId="10" xfId="0" applyFont="1" applyBorder="1" applyAlignment="1">
      <alignment wrapText="1"/>
    </xf>
    <xf numFmtId="49" fontId="4" fillId="0" borderId="33" xfId="0" applyNumberFormat="1" applyFont="1" applyFill="1" applyBorder="1" applyAlignment="1">
      <alignment horizontal="left" vertical="center" wrapText="1"/>
    </xf>
    <xf numFmtId="49" fontId="4" fillId="0" borderId="0" xfId="0" applyNumberFormat="1" applyFont="1" applyFill="1" applyBorder="1" applyAlignment="1">
      <alignment horizontal="left" vertical="center" wrapText="1"/>
    </xf>
    <xf numFmtId="0" fontId="4" fillId="0" borderId="35" xfId="0" applyFont="1" applyBorder="1" applyAlignment="1">
      <alignment vertical="center" wrapText="1"/>
    </xf>
    <xf numFmtId="0" fontId="4" fillId="0" borderId="34" xfId="0" applyFont="1" applyBorder="1" applyAlignment="1">
      <alignment vertical="center" wrapText="1"/>
    </xf>
    <xf numFmtId="0" fontId="4" fillId="0" borderId="16" xfId="0" applyFont="1" applyBorder="1" applyAlignment="1">
      <alignment vertical="center" wrapText="1"/>
    </xf>
    <xf numFmtId="0" fontId="5" fillId="0" borderId="0" xfId="0" applyFont="1" applyFill="1" applyAlignment="1">
      <alignment horizontal="center"/>
    </xf>
    <xf numFmtId="0" fontId="0" fillId="0" borderId="0" xfId="0" applyAlignment="1">
      <alignment horizontal="center"/>
    </xf>
    <xf numFmtId="165" fontId="5" fillId="0" borderId="0" xfId="0" applyNumberFormat="1" applyFont="1" applyFill="1" applyAlignment="1"/>
    <xf numFmtId="0" fontId="7" fillId="0" borderId="0" xfId="0" applyFont="1" applyFill="1" applyAlignment="1"/>
    <xf numFmtId="3" fontId="5" fillId="0" borderId="0" xfId="0" applyNumberFormat="1" applyFont="1" applyFill="1" applyAlignment="1"/>
    <xf numFmtId="0" fontId="4" fillId="0" borderId="0" xfId="0" applyFont="1" applyBorder="1" applyAlignment="1">
      <alignment wrapText="1"/>
    </xf>
    <xf numFmtId="0" fontId="4" fillId="0" borderId="0" xfId="0" applyFont="1" applyBorder="1" applyAlignment="1"/>
    <xf numFmtId="0" fontId="2" fillId="0" borderId="0" xfId="0" applyFont="1" applyAlignment="1"/>
    <xf numFmtId="0" fontId="4" fillId="0" borderId="0" xfId="0" applyFont="1" applyAlignment="1">
      <alignment vertical="top" wrapText="1"/>
    </xf>
    <xf numFmtId="0" fontId="0" fillId="0" borderId="0" xfId="0" applyAlignment="1">
      <alignment vertical="top" wrapText="1"/>
    </xf>
    <xf numFmtId="0" fontId="23" fillId="0" borderId="4" xfId="0" applyFont="1" applyBorder="1" applyAlignment="1"/>
    <xf numFmtId="0" fontId="23" fillId="0" borderId="9" xfId="0" applyFont="1" applyBorder="1" applyAlignment="1"/>
    <xf numFmtId="0" fontId="23" fillId="0" borderId="16" xfId="0" applyFont="1" applyBorder="1" applyAlignment="1"/>
    <xf numFmtId="0" fontId="23" fillId="0" borderId="11" xfId="0" applyFont="1" applyBorder="1" applyAlignment="1"/>
    <xf numFmtId="0" fontId="28" fillId="0" borderId="0" xfId="0" applyFont="1" applyFill="1" applyBorder="1" applyAlignment="1">
      <alignment vertical="center" wrapText="1"/>
    </xf>
    <xf numFmtId="0" fontId="2" fillId="0" borderId="0" xfId="0" applyFont="1" applyFill="1" applyBorder="1" applyAlignment="1">
      <alignment wrapText="1"/>
    </xf>
    <xf numFmtId="3" fontId="32" fillId="2" borderId="11" xfId="0" applyNumberFormat="1" applyFont="1" applyFill="1" applyBorder="1" applyAlignment="1">
      <alignment horizontal="center" vertical="center" wrapText="1"/>
    </xf>
    <xf numFmtId="164" fontId="32" fillId="2" borderId="12" xfId="0" applyNumberFormat="1" applyFont="1" applyFill="1" applyBorder="1" applyAlignment="1">
      <alignment horizontal="center" vertical="center" wrapText="1"/>
    </xf>
  </cellXfs>
  <cellStyles count="4">
    <cellStyle name="Hyperlink" xfId="3" builtinId="8"/>
    <cellStyle name="Normal" xfId="0" builtinId="0"/>
    <cellStyle name="Normal 2" xfId="1"/>
    <cellStyle name="Normal 4"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8"/>
  <sheetViews>
    <sheetView tabSelected="1" view="pageBreakPreview" zoomScaleNormal="100" zoomScaleSheetLayoutView="100" workbookViewId="0">
      <selection activeCell="L48" sqref="L48"/>
    </sheetView>
  </sheetViews>
  <sheetFormatPr defaultRowHeight="12.75" x14ac:dyDescent="0.2"/>
  <cols>
    <col min="1" max="1" width="22.7109375" customWidth="1"/>
    <col min="2" max="2" width="10.28515625" style="7" customWidth="1"/>
    <col min="3" max="3" width="10.42578125" style="7" customWidth="1"/>
    <col min="4" max="4" width="8.5703125" style="8" customWidth="1"/>
    <col min="5" max="5" width="9.42578125" style="8" customWidth="1"/>
    <col min="6" max="6" width="0.85546875" style="16" customWidth="1"/>
    <col min="7" max="7" width="22.5703125" customWidth="1"/>
    <col min="8" max="8" width="9.85546875" style="10" customWidth="1"/>
    <col min="9" max="9" width="10.7109375" style="10" customWidth="1"/>
    <col min="10" max="10" width="7.7109375" style="8" customWidth="1"/>
    <col min="11" max="11" width="8.5703125" style="8" customWidth="1"/>
    <col min="12" max="12" width="34.85546875" style="4" customWidth="1"/>
  </cols>
  <sheetData>
    <row r="1" spans="1:12" s="2" customFormat="1" ht="18" x14ac:dyDescent="0.25">
      <c r="A1" s="2" t="s">
        <v>66</v>
      </c>
      <c r="B1" s="178" t="s">
        <v>37</v>
      </c>
      <c r="C1" s="179"/>
      <c r="D1" s="179"/>
      <c r="E1" s="6"/>
      <c r="F1" s="14"/>
      <c r="G1" s="159" t="s">
        <v>91</v>
      </c>
      <c r="H1" s="160"/>
      <c r="I1" s="160"/>
      <c r="J1" s="160"/>
      <c r="K1" s="160"/>
      <c r="L1" s="160"/>
    </row>
    <row r="2" spans="1:12" s="3" customFormat="1" ht="16.5" customHeight="1" thickBot="1" x14ac:dyDescent="0.3">
      <c r="A2" s="180" t="s">
        <v>4</v>
      </c>
      <c r="B2" s="181"/>
      <c r="C2" s="181"/>
      <c r="D2" s="71"/>
      <c r="E2" s="71"/>
      <c r="F2" s="15"/>
      <c r="G2" s="182" t="s">
        <v>5</v>
      </c>
      <c r="H2" s="181"/>
      <c r="I2" s="181"/>
      <c r="J2" s="181"/>
      <c r="K2" s="83"/>
      <c r="L2" s="84"/>
    </row>
    <row r="3" spans="1:12" s="1" customFormat="1" ht="15.75" thickBot="1" x14ac:dyDescent="0.3">
      <c r="A3" s="65" t="s">
        <v>2</v>
      </c>
      <c r="B3" s="66" t="s">
        <v>71</v>
      </c>
      <c r="C3" s="66" t="s">
        <v>70</v>
      </c>
      <c r="D3" s="70" t="s">
        <v>0</v>
      </c>
      <c r="E3" s="68" t="s">
        <v>1</v>
      </c>
      <c r="F3" s="57"/>
      <c r="G3" s="65" t="s">
        <v>2</v>
      </c>
      <c r="H3" s="66" t="s">
        <v>71</v>
      </c>
      <c r="I3" s="66" t="s">
        <v>70</v>
      </c>
      <c r="J3" s="67" t="s">
        <v>0</v>
      </c>
      <c r="K3" s="68" t="s">
        <v>1</v>
      </c>
      <c r="L3" s="22" t="s">
        <v>42</v>
      </c>
    </row>
    <row r="4" spans="1:12" ht="15" x14ac:dyDescent="0.25">
      <c r="A4" s="69" t="s">
        <v>23</v>
      </c>
      <c r="B4" s="72">
        <v>736</v>
      </c>
      <c r="C4" s="72">
        <v>742</v>
      </c>
      <c r="D4" s="194">
        <f t="shared" ref="D4:D24" si="0">C4-B4</f>
        <v>6</v>
      </c>
      <c r="E4" s="195">
        <f t="shared" ref="E4:E24" si="1">D4/B4</f>
        <v>8.152173913043478E-3</v>
      </c>
      <c r="F4" s="25"/>
      <c r="G4" s="64" t="s">
        <v>23</v>
      </c>
      <c r="H4" s="62">
        <v>149</v>
      </c>
      <c r="I4" s="62">
        <v>148</v>
      </c>
      <c r="J4" s="138">
        <f>I4-H4</f>
        <v>-1</v>
      </c>
      <c r="K4" s="139">
        <f>J4/H4</f>
        <v>-6.7114093959731542E-3</v>
      </c>
      <c r="L4" s="141" t="s">
        <v>72</v>
      </c>
    </row>
    <row r="5" spans="1:12" ht="15" x14ac:dyDescent="0.25">
      <c r="A5" s="26" t="s">
        <v>24</v>
      </c>
      <c r="B5" s="72">
        <v>912</v>
      </c>
      <c r="C5" s="72">
        <v>813</v>
      </c>
      <c r="D5" s="91">
        <f t="shared" si="0"/>
        <v>-99</v>
      </c>
      <c r="E5" s="93">
        <f t="shared" si="1"/>
        <v>-0.10855263157894737</v>
      </c>
      <c r="F5" s="25"/>
      <c r="G5" s="18" t="s">
        <v>24</v>
      </c>
      <c r="H5" s="62">
        <v>279</v>
      </c>
      <c r="I5" s="62">
        <v>260</v>
      </c>
      <c r="J5" s="85">
        <f t="shared" ref="J5:J26" si="2">I5-H5</f>
        <v>-19</v>
      </c>
      <c r="K5" s="88">
        <f t="shared" ref="K5:K26" si="3">J5/H5</f>
        <v>-6.8100358422939072E-2</v>
      </c>
      <c r="L5" s="141" t="s">
        <v>73</v>
      </c>
    </row>
    <row r="6" spans="1:12" ht="15" x14ac:dyDescent="0.25">
      <c r="A6" s="26" t="s">
        <v>29</v>
      </c>
      <c r="B6" s="72">
        <v>1926</v>
      </c>
      <c r="C6" s="72">
        <v>1551</v>
      </c>
      <c r="D6" s="91">
        <f t="shared" si="0"/>
        <v>-375</v>
      </c>
      <c r="E6" s="93">
        <f t="shared" si="1"/>
        <v>-0.19470404984423675</v>
      </c>
      <c r="F6" s="25"/>
      <c r="G6" s="18" t="s">
        <v>29</v>
      </c>
      <c r="H6" s="62">
        <v>570</v>
      </c>
      <c r="I6" s="62">
        <v>476</v>
      </c>
      <c r="J6" s="85">
        <f t="shared" si="2"/>
        <v>-94</v>
      </c>
      <c r="K6" s="88">
        <f t="shared" si="3"/>
        <v>-0.1649122807017544</v>
      </c>
      <c r="L6" s="143" t="s">
        <v>74</v>
      </c>
    </row>
    <row r="7" spans="1:12" ht="15.75" customHeight="1" x14ac:dyDescent="0.25">
      <c r="A7" s="26" t="s">
        <v>28</v>
      </c>
      <c r="B7" s="72">
        <v>289</v>
      </c>
      <c r="C7" s="72">
        <v>592</v>
      </c>
      <c r="D7" s="87">
        <f t="shared" si="0"/>
        <v>303</v>
      </c>
      <c r="E7" s="90">
        <f t="shared" si="1"/>
        <v>1.0484429065743945</v>
      </c>
      <c r="F7" s="25"/>
      <c r="G7" s="18" t="s">
        <v>28</v>
      </c>
      <c r="H7" s="62">
        <v>132</v>
      </c>
      <c r="I7" s="62">
        <v>175</v>
      </c>
      <c r="J7" s="86">
        <f t="shared" si="2"/>
        <v>43</v>
      </c>
      <c r="K7" s="89">
        <f t="shared" si="3"/>
        <v>0.32575757575757575</v>
      </c>
      <c r="L7" s="143" t="s">
        <v>76</v>
      </c>
    </row>
    <row r="8" spans="1:12" ht="15" x14ac:dyDescent="0.25">
      <c r="A8" s="26" t="s">
        <v>41</v>
      </c>
      <c r="B8" s="72">
        <v>392</v>
      </c>
      <c r="C8" s="72">
        <v>356</v>
      </c>
      <c r="D8" s="91">
        <f t="shared" si="0"/>
        <v>-36</v>
      </c>
      <c r="E8" s="93">
        <f t="shared" si="1"/>
        <v>-9.1836734693877556E-2</v>
      </c>
      <c r="F8" s="25"/>
      <c r="G8" s="18" t="s">
        <v>41</v>
      </c>
      <c r="H8" s="62">
        <v>113</v>
      </c>
      <c r="I8" s="62">
        <v>106</v>
      </c>
      <c r="J8" s="85">
        <f t="shared" si="2"/>
        <v>-7</v>
      </c>
      <c r="K8" s="88">
        <f t="shared" si="3"/>
        <v>-6.1946902654867256E-2</v>
      </c>
      <c r="L8" s="143" t="s">
        <v>77</v>
      </c>
    </row>
    <row r="9" spans="1:12" ht="15" x14ac:dyDescent="0.25">
      <c r="A9" s="26" t="s">
        <v>50</v>
      </c>
      <c r="B9" s="72">
        <v>717</v>
      </c>
      <c r="C9" s="72">
        <v>913</v>
      </c>
      <c r="D9" s="87">
        <f t="shared" si="0"/>
        <v>196</v>
      </c>
      <c r="E9" s="90">
        <f t="shared" si="1"/>
        <v>0.27336122733612273</v>
      </c>
      <c r="F9" s="25"/>
      <c r="G9" s="26" t="s">
        <v>50</v>
      </c>
      <c r="H9" s="62">
        <v>226</v>
      </c>
      <c r="I9" s="62">
        <v>266</v>
      </c>
      <c r="J9" s="86">
        <f t="shared" si="2"/>
        <v>40</v>
      </c>
      <c r="K9" s="89">
        <f t="shared" si="3"/>
        <v>0.17699115044247787</v>
      </c>
      <c r="L9" s="143" t="s">
        <v>78</v>
      </c>
    </row>
    <row r="10" spans="1:12" ht="15" x14ac:dyDescent="0.25">
      <c r="A10" s="26" t="s">
        <v>64</v>
      </c>
      <c r="B10" s="72">
        <v>3854</v>
      </c>
      <c r="C10" s="72">
        <v>3688</v>
      </c>
      <c r="D10" s="91">
        <f t="shared" si="0"/>
        <v>-166</v>
      </c>
      <c r="E10" s="93">
        <f t="shared" si="1"/>
        <v>-4.3072132848988066E-2</v>
      </c>
      <c r="F10" s="25"/>
      <c r="G10" s="18" t="s">
        <v>64</v>
      </c>
      <c r="H10" s="62">
        <v>706</v>
      </c>
      <c r="I10" s="62">
        <v>731</v>
      </c>
      <c r="J10" s="86">
        <f t="shared" si="2"/>
        <v>25</v>
      </c>
      <c r="K10" s="89">
        <f t="shared" si="3"/>
        <v>3.5410764872521247E-2</v>
      </c>
      <c r="L10" s="143" t="s">
        <v>79</v>
      </c>
    </row>
    <row r="11" spans="1:12" ht="14.25" customHeight="1" x14ac:dyDescent="0.25">
      <c r="A11" s="26" t="s">
        <v>38</v>
      </c>
      <c r="B11" s="72">
        <v>204</v>
      </c>
      <c r="C11" s="72">
        <v>239</v>
      </c>
      <c r="D11" s="87">
        <f t="shared" si="0"/>
        <v>35</v>
      </c>
      <c r="E11" s="90">
        <f t="shared" si="1"/>
        <v>0.17156862745098039</v>
      </c>
      <c r="F11" s="25"/>
      <c r="G11" s="18" t="s">
        <v>38</v>
      </c>
      <c r="H11" s="62">
        <v>96</v>
      </c>
      <c r="I11" s="62">
        <v>130</v>
      </c>
      <c r="J11" s="86">
        <f t="shared" si="2"/>
        <v>34</v>
      </c>
      <c r="K11" s="89">
        <f t="shared" si="3"/>
        <v>0.35416666666666669</v>
      </c>
      <c r="L11" s="143" t="s">
        <v>80</v>
      </c>
    </row>
    <row r="12" spans="1:12" ht="15" x14ac:dyDescent="0.25">
      <c r="A12" s="26" t="s">
        <v>51</v>
      </c>
      <c r="B12" s="72">
        <v>4190</v>
      </c>
      <c r="C12" s="72">
        <v>3491</v>
      </c>
      <c r="D12" s="91">
        <f t="shared" si="0"/>
        <v>-699</v>
      </c>
      <c r="E12" s="93">
        <f t="shared" si="1"/>
        <v>-0.16682577565632459</v>
      </c>
      <c r="F12" s="25"/>
      <c r="G12" s="18" t="s">
        <v>51</v>
      </c>
      <c r="H12" s="62">
        <v>621</v>
      </c>
      <c r="I12" s="62">
        <v>510</v>
      </c>
      <c r="J12" s="85">
        <f t="shared" si="2"/>
        <v>-111</v>
      </c>
      <c r="K12" s="88">
        <f t="shared" si="3"/>
        <v>-0.17874396135265699</v>
      </c>
      <c r="L12" s="143" t="s">
        <v>81</v>
      </c>
    </row>
    <row r="13" spans="1:12" ht="15" customHeight="1" x14ac:dyDescent="0.25">
      <c r="A13" s="26" t="s">
        <v>67</v>
      </c>
      <c r="B13" s="72">
        <v>990</v>
      </c>
      <c r="C13" s="72">
        <v>871</v>
      </c>
      <c r="D13" s="91">
        <f t="shared" si="0"/>
        <v>-119</v>
      </c>
      <c r="E13" s="93">
        <f t="shared" si="1"/>
        <v>-0.1202020202020202</v>
      </c>
      <c r="F13" s="25"/>
      <c r="G13" s="18" t="s">
        <v>67</v>
      </c>
      <c r="H13" s="62">
        <v>219</v>
      </c>
      <c r="I13" s="62">
        <v>163</v>
      </c>
      <c r="J13" s="85">
        <f t="shared" si="2"/>
        <v>-56</v>
      </c>
      <c r="K13" s="88">
        <f t="shared" si="3"/>
        <v>-0.25570776255707761</v>
      </c>
      <c r="L13" s="144" t="s">
        <v>82</v>
      </c>
    </row>
    <row r="14" spans="1:12" ht="14.25" customHeight="1" x14ac:dyDescent="0.25">
      <c r="A14" s="26" t="s">
        <v>25</v>
      </c>
      <c r="B14" s="72">
        <v>1098</v>
      </c>
      <c r="C14" s="72">
        <v>1014</v>
      </c>
      <c r="D14" s="91">
        <f t="shared" si="0"/>
        <v>-84</v>
      </c>
      <c r="E14" s="93">
        <f t="shared" si="1"/>
        <v>-7.650273224043716E-2</v>
      </c>
      <c r="F14" s="25"/>
      <c r="G14" s="18" t="s">
        <v>25</v>
      </c>
      <c r="H14" s="62">
        <v>256</v>
      </c>
      <c r="I14" s="62">
        <v>233</v>
      </c>
      <c r="J14" s="85">
        <f t="shared" si="2"/>
        <v>-23</v>
      </c>
      <c r="K14" s="88">
        <f t="shared" si="3"/>
        <v>-8.984375E-2</v>
      </c>
      <c r="L14" s="144" t="s">
        <v>83</v>
      </c>
    </row>
    <row r="15" spans="1:12" ht="15" x14ac:dyDescent="0.25">
      <c r="A15" s="26" t="s">
        <v>45</v>
      </c>
      <c r="B15" s="72">
        <v>72</v>
      </c>
      <c r="C15" s="72">
        <v>84</v>
      </c>
      <c r="D15" s="87">
        <f t="shared" si="0"/>
        <v>12</v>
      </c>
      <c r="E15" s="90">
        <f t="shared" si="1"/>
        <v>0.16666666666666666</v>
      </c>
      <c r="F15" s="25"/>
      <c r="G15" s="27" t="s">
        <v>45</v>
      </c>
      <c r="H15" s="62">
        <v>14</v>
      </c>
      <c r="I15" s="62">
        <v>16</v>
      </c>
      <c r="J15" s="86">
        <f t="shared" si="2"/>
        <v>2</v>
      </c>
      <c r="K15" s="89">
        <f t="shared" si="3"/>
        <v>0.14285714285714285</v>
      </c>
      <c r="L15" s="143" t="s">
        <v>84</v>
      </c>
    </row>
    <row r="16" spans="1:12" ht="16.5" customHeight="1" x14ac:dyDescent="0.25">
      <c r="A16" s="26" t="s">
        <v>22</v>
      </c>
      <c r="B16" s="72">
        <v>2111</v>
      </c>
      <c r="C16" s="72">
        <v>1934</v>
      </c>
      <c r="D16" s="91">
        <f t="shared" si="0"/>
        <v>-177</v>
      </c>
      <c r="E16" s="93">
        <f t="shared" si="1"/>
        <v>-8.3846518237801995E-2</v>
      </c>
      <c r="F16" s="25"/>
      <c r="G16" s="18" t="s">
        <v>22</v>
      </c>
      <c r="H16" s="62">
        <v>315</v>
      </c>
      <c r="I16" s="62">
        <v>269</v>
      </c>
      <c r="J16" s="85">
        <f t="shared" si="2"/>
        <v>-46</v>
      </c>
      <c r="K16" s="88">
        <f t="shared" si="3"/>
        <v>-0.14603174603174604</v>
      </c>
      <c r="L16" s="143" t="s">
        <v>85</v>
      </c>
    </row>
    <row r="17" spans="1:20" ht="15" x14ac:dyDescent="0.25">
      <c r="A17" s="26" t="s">
        <v>3</v>
      </c>
      <c r="B17" s="72">
        <v>919</v>
      </c>
      <c r="C17" s="72">
        <v>747</v>
      </c>
      <c r="D17" s="91">
        <f t="shared" si="0"/>
        <v>-172</v>
      </c>
      <c r="E17" s="93">
        <f t="shared" si="1"/>
        <v>-0.18715995647442873</v>
      </c>
      <c r="F17" s="25"/>
      <c r="G17" s="18" t="s">
        <v>3</v>
      </c>
      <c r="H17" s="62">
        <v>282</v>
      </c>
      <c r="I17" s="62">
        <v>238</v>
      </c>
      <c r="J17" s="85">
        <f t="shared" si="2"/>
        <v>-44</v>
      </c>
      <c r="K17" s="88">
        <f t="shared" si="3"/>
        <v>-0.15602836879432624</v>
      </c>
      <c r="L17" s="143" t="s">
        <v>86</v>
      </c>
    </row>
    <row r="18" spans="1:20" ht="15" x14ac:dyDescent="0.25">
      <c r="A18" s="18" t="s">
        <v>43</v>
      </c>
      <c r="B18" s="72">
        <v>328</v>
      </c>
      <c r="C18" s="72">
        <v>299</v>
      </c>
      <c r="D18" s="91">
        <f t="shared" si="0"/>
        <v>-29</v>
      </c>
      <c r="E18" s="93">
        <f t="shared" si="1"/>
        <v>-8.8414634146341459E-2</v>
      </c>
      <c r="F18" s="25"/>
      <c r="G18" s="18" t="s">
        <v>43</v>
      </c>
      <c r="H18" s="62">
        <v>113</v>
      </c>
      <c r="I18" s="62">
        <v>101</v>
      </c>
      <c r="J18" s="85">
        <f t="shared" si="2"/>
        <v>-12</v>
      </c>
      <c r="K18" s="88">
        <f t="shared" si="3"/>
        <v>-0.10619469026548672</v>
      </c>
      <c r="L18" s="143" t="s">
        <v>87</v>
      </c>
    </row>
    <row r="19" spans="1:20" ht="15.75" customHeight="1" x14ac:dyDescent="0.25">
      <c r="A19" s="26" t="s">
        <v>26</v>
      </c>
      <c r="B19" s="72">
        <v>6876</v>
      </c>
      <c r="C19" s="72">
        <v>5605</v>
      </c>
      <c r="D19" s="111">
        <f t="shared" si="0"/>
        <v>-1271</v>
      </c>
      <c r="E19" s="112">
        <f t="shared" si="1"/>
        <v>-0.18484584060500292</v>
      </c>
      <c r="F19" s="25"/>
      <c r="G19" s="18" t="s">
        <v>26</v>
      </c>
      <c r="H19" s="62">
        <v>754</v>
      </c>
      <c r="I19" s="62">
        <v>603</v>
      </c>
      <c r="J19" s="85">
        <f t="shared" si="2"/>
        <v>-151</v>
      </c>
      <c r="K19" s="88">
        <f t="shared" si="3"/>
        <v>-0.20026525198938991</v>
      </c>
      <c r="L19" s="143" t="s">
        <v>88</v>
      </c>
    </row>
    <row r="20" spans="1:20" ht="15" x14ac:dyDescent="0.25">
      <c r="A20" s="26" t="s">
        <v>65</v>
      </c>
      <c r="B20" s="72">
        <v>2002</v>
      </c>
      <c r="C20" s="72">
        <v>1113</v>
      </c>
      <c r="D20" s="91">
        <f t="shared" si="0"/>
        <v>-889</v>
      </c>
      <c r="E20" s="93">
        <f t="shared" si="1"/>
        <v>-0.44405594405594406</v>
      </c>
      <c r="F20" s="25"/>
      <c r="G20" s="18" t="s">
        <v>65</v>
      </c>
      <c r="H20" s="62">
        <v>391</v>
      </c>
      <c r="I20" s="62">
        <v>257</v>
      </c>
      <c r="J20" s="85">
        <f t="shared" si="2"/>
        <v>-134</v>
      </c>
      <c r="K20" s="88">
        <f t="shared" si="3"/>
        <v>-0.34271099744245526</v>
      </c>
      <c r="L20" s="143" t="s">
        <v>89</v>
      </c>
    </row>
    <row r="21" spans="1:20" ht="15" customHeight="1" x14ac:dyDescent="0.25">
      <c r="A21" s="26" t="s">
        <v>48</v>
      </c>
      <c r="B21" s="72">
        <v>0</v>
      </c>
      <c r="C21" s="72">
        <v>0</v>
      </c>
      <c r="D21" s="149">
        <f>C21-B21</f>
        <v>0</v>
      </c>
      <c r="E21" s="150" t="e">
        <f t="shared" si="1"/>
        <v>#DIV/0!</v>
      </c>
      <c r="F21" s="25"/>
      <c r="G21" s="18" t="s">
        <v>53</v>
      </c>
      <c r="H21" s="62">
        <v>45</v>
      </c>
      <c r="I21" s="62">
        <v>24</v>
      </c>
      <c r="J21" s="91">
        <f t="shared" si="2"/>
        <v>-21</v>
      </c>
      <c r="K21" s="93">
        <f t="shared" si="3"/>
        <v>-0.46666666666666667</v>
      </c>
      <c r="L21" s="142" t="s">
        <v>75</v>
      </c>
    </row>
    <row r="22" spans="1:20" ht="15" customHeight="1" x14ac:dyDescent="0.25">
      <c r="A22" s="26" t="s">
        <v>7</v>
      </c>
      <c r="B22" s="72">
        <v>44</v>
      </c>
      <c r="C22" s="72">
        <v>0</v>
      </c>
      <c r="D22" s="91">
        <f t="shared" si="0"/>
        <v>-44</v>
      </c>
      <c r="E22" s="93">
        <f t="shared" si="1"/>
        <v>-1</v>
      </c>
      <c r="F22" s="28"/>
      <c r="G22" s="18" t="s">
        <v>27</v>
      </c>
      <c r="H22" s="62">
        <v>1510</v>
      </c>
      <c r="I22" s="62">
        <v>1267</v>
      </c>
      <c r="J22" s="85">
        <f t="shared" si="2"/>
        <v>-243</v>
      </c>
      <c r="K22" s="88">
        <f t="shared" si="3"/>
        <v>-0.16092715231788079</v>
      </c>
      <c r="L22" s="145" t="s">
        <v>90</v>
      </c>
    </row>
    <row r="23" spans="1:20" ht="17.25" customHeight="1" x14ac:dyDescent="0.25">
      <c r="A23" s="45" t="s">
        <v>27</v>
      </c>
      <c r="B23" s="72">
        <v>0</v>
      </c>
      <c r="C23" s="72">
        <v>1</v>
      </c>
      <c r="D23" s="87">
        <f t="shared" si="0"/>
        <v>1</v>
      </c>
      <c r="E23" s="90" t="e">
        <f>D23/B23</f>
        <v>#DIV/0!</v>
      </c>
      <c r="F23" s="29"/>
      <c r="G23" s="18"/>
      <c r="H23" s="40"/>
      <c r="I23" s="81"/>
      <c r="J23" s="38"/>
      <c r="K23" s="41"/>
      <c r="L23" s="82"/>
    </row>
    <row r="24" spans="1:20" ht="14.25" customHeight="1" x14ac:dyDescent="0.25">
      <c r="A24" s="46" t="s">
        <v>36</v>
      </c>
      <c r="B24" s="73">
        <f>SUM(B4:B23)</f>
        <v>27660</v>
      </c>
      <c r="C24" s="73">
        <f>SUM(C4:C23)</f>
        <v>24053</v>
      </c>
      <c r="D24" s="137">
        <f t="shared" si="0"/>
        <v>-3607</v>
      </c>
      <c r="E24" s="134">
        <f t="shared" si="1"/>
        <v>-0.13040491684743311</v>
      </c>
      <c r="F24" s="28"/>
      <c r="G24" s="42" t="s">
        <v>54</v>
      </c>
      <c r="H24" s="61">
        <f>SUM(H4:H23)</f>
        <v>6791</v>
      </c>
      <c r="I24" s="61">
        <f>SUM(I4:I23)</f>
        <v>5973</v>
      </c>
      <c r="J24" s="129">
        <f t="shared" si="2"/>
        <v>-818</v>
      </c>
      <c r="K24" s="130">
        <f t="shared" si="3"/>
        <v>-0.12045354145192166</v>
      </c>
      <c r="L24" s="21"/>
    </row>
    <row r="25" spans="1:20" ht="15" x14ac:dyDescent="0.25">
      <c r="A25" s="43" t="s">
        <v>17</v>
      </c>
      <c r="B25" s="56">
        <v>1655</v>
      </c>
      <c r="C25" s="56">
        <v>1321</v>
      </c>
      <c r="D25" s="125">
        <f t="shared" ref="D25:D26" si="4">C25-B25</f>
        <v>-334</v>
      </c>
      <c r="E25" s="126">
        <f t="shared" ref="E25:E26" si="5">D25/B25</f>
        <v>-0.20181268882175227</v>
      </c>
      <c r="F25" s="28"/>
      <c r="G25" s="43" t="s">
        <v>17</v>
      </c>
      <c r="H25" s="75">
        <v>430</v>
      </c>
      <c r="I25" s="75">
        <v>355</v>
      </c>
      <c r="J25" s="127">
        <f>I25-H25</f>
        <v>-75</v>
      </c>
      <c r="K25" s="128">
        <f>J25/H25</f>
        <v>-0.1744186046511628</v>
      </c>
      <c r="L25" s="39"/>
    </row>
    <row r="26" spans="1:20" ht="18" customHeight="1" thickBot="1" x14ac:dyDescent="0.3">
      <c r="A26" s="123" t="s">
        <v>49</v>
      </c>
      <c r="B26" s="124">
        <f>SUM(B24:B25)</f>
        <v>29315</v>
      </c>
      <c r="C26" s="124">
        <f>SUM(C24:C25)</f>
        <v>25374</v>
      </c>
      <c r="D26" s="135">
        <f t="shared" si="4"/>
        <v>-3941</v>
      </c>
      <c r="E26" s="136">
        <f t="shared" si="5"/>
        <v>-0.13443629541190516</v>
      </c>
      <c r="F26" s="30"/>
      <c r="G26" s="44" t="s">
        <v>49</v>
      </c>
      <c r="H26" s="74">
        <f>SUM(H24:H25)</f>
        <v>7221</v>
      </c>
      <c r="I26" s="74">
        <f>SUM(I24:I25)</f>
        <v>6328</v>
      </c>
      <c r="J26" s="131">
        <f t="shared" si="2"/>
        <v>-893</v>
      </c>
      <c r="K26" s="132">
        <f t="shared" si="3"/>
        <v>-0.12366708212158981</v>
      </c>
      <c r="L26" s="155" t="s">
        <v>55</v>
      </c>
      <c r="T26" s="146"/>
    </row>
    <row r="27" spans="1:20" ht="14.25" customHeight="1" thickTop="1" x14ac:dyDescent="0.2">
      <c r="A27" s="192"/>
      <c r="B27" s="193"/>
      <c r="C27" s="193"/>
      <c r="D27" s="193"/>
      <c r="E27" s="193"/>
      <c r="F27" s="31"/>
      <c r="G27" s="163"/>
      <c r="H27" s="164"/>
      <c r="I27" s="164"/>
      <c r="J27" s="164"/>
      <c r="K27" s="164"/>
      <c r="L27" s="156"/>
    </row>
    <row r="28" spans="1:20" s="13" customFormat="1" ht="13.5" customHeight="1" x14ac:dyDescent="0.2">
      <c r="A28" s="183" t="s">
        <v>12</v>
      </c>
      <c r="B28" s="184"/>
      <c r="C28" s="184"/>
      <c r="D28" s="184"/>
      <c r="E28" s="184"/>
      <c r="F28" s="17"/>
      <c r="G28" s="165"/>
      <c r="H28" s="165"/>
      <c r="I28" s="165"/>
      <c r="J28" s="165"/>
      <c r="K28" s="165"/>
      <c r="L28" s="156"/>
    </row>
    <row r="29" spans="1:20" ht="10.5" customHeight="1" thickBot="1" x14ac:dyDescent="0.25">
      <c r="A29" s="183"/>
      <c r="B29" s="185"/>
      <c r="C29" s="185"/>
      <c r="D29" s="185"/>
      <c r="E29" s="185"/>
      <c r="F29" s="17"/>
      <c r="G29" s="165"/>
      <c r="H29" s="165"/>
      <c r="I29" s="165"/>
      <c r="J29" s="165"/>
      <c r="K29" s="165"/>
      <c r="L29" s="156"/>
    </row>
    <row r="30" spans="1:20" s="13" customFormat="1" ht="13.5" customHeight="1" thickBot="1" x14ac:dyDescent="0.25">
      <c r="A30" s="97" t="s">
        <v>46</v>
      </c>
      <c r="B30" s="19">
        <v>2016</v>
      </c>
      <c r="C30" s="19">
        <v>2017</v>
      </c>
      <c r="D30" s="114" t="s">
        <v>0</v>
      </c>
      <c r="E30" s="115" t="s">
        <v>1</v>
      </c>
      <c r="F30" s="31"/>
      <c r="G30" s="77" t="s">
        <v>40</v>
      </c>
      <c r="H30" s="19">
        <v>2016</v>
      </c>
      <c r="I30" s="19">
        <v>2017</v>
      </c>
      <c r="J30" s="19" t="s">
        <v>0</v>
      </c>
      <c r="K30" s="20" t="s">
        <v>1</v>
      </c>
      <c r="L30" s="173" t="s">
        <v>69</v>
      </c>
    </row>
    <row r="31" spans="1:20" ht="17.25" customHeight="1" x14ac:dyDescent="0.25">
      <c r="A31" s="98" t="s">
        <v>31</v>
      </c>
      <c r="B31" s="110">
        <v>332</v>
      </c>
      <c r="C31" s="76">
        <v>242</v>
      </c>
      <c r="D31" s="117">
        <f>C31-B31</f>
        <v>-90</v>
      </c>
      <c r="E31" s="118">
        <f>D31/B31</f>
        <v>-0.27108433734939757</v>
      </c>
      <c r="F31" s="32"/>
      <c r="G31" s="58" t="s">
        <v>10</v>
      </c>
      <c r="H31" s="100">
        <v>4108</v>
      </c>
      <c r="I31" s="100">
        <v>3540</v>
      </c>
      <c r="J31" s="91">
        <f>I31-H31</f>
        <v>-568</v>
      </c>
      <c r="K31" s="92">
        <f>J31/H31</f>
        <v>-0.1382667964946446</v>
      </c>
      <c r="L31" s="174"/>
    </row>
    <row r="32" spans="1:20" s="3" customFormat="1" ht="16.5" customHeight="1" x14ac:dyDescent="0.25">
      <c r="A32" s="99" t="s">
        <v>6</v>
      </c>
      <c r="B32" s="110">
        <v>802</v>
      </c>
      <c r="C32" s="76">
        <v>647</v>
      </c>
      <c r="D32" s="117">
        <f t="shared" ref="D32:D34" si="6">C32-B32</f>
        <v>-155</v>
      </c>
      <c r="E32" s="118">
        <f t="shared" ref="E32:E34" si="7">D32/B32</f>
        <v>-0.19326683291770574</v>
      </c>
      <c r="F32" s="32"/>
      <c r="G32" s="26" t="s">
        <v>11</v>
      </c>
      <c r="H32" s="101">
        <v>17065</v>
      </c>
      <c r="I32" s="101">
        <v>14596</v>
      </c>
      <c r="J32" s="91">
        <f>I32-H32</f>
        <v>-2469</v>
      </c>
      <c r="K32" s="92">
        <f>J32/H32</f>
        <v>-0.14468209786111924</v>
      </c>
      <c r="L32" s="174"/>
    </row>
    <row r="33" spans="1:12" ht="15" customHeight="1" x14ac:dyDescent="0.25">
      <c r="A33" s="99" t="s">
        <v>32</v>
      </c>
      <c r="B33" s="110">
        <v>1110</v>
      </c>
      <c r="C33" s="76">
        <v>929</v>
      </c>
      <c r="D33" s="117">
        <f t="shared" si="6"/>
        <v>-181</v>
      </c>
      <c r="E33" s="118">
        <f t="shared" si="7"/>
        <v>-0.16306306306306306</v>
      </c>
      <c r="F33" s="32"/>
      <c r="G33" s="59" t="s">
        <v>13</v>
      </c>
      <c r="H33" s="102">
        <v>6109</v>
      </c>
      <c r="I33" s="102">
        <v>5321</v>
      </c>
      <c r="J33" s="119">
        <f>I33-H33</f>
        <v>-788</v>
      </c>
      <c r="K33" s="120">
        <f>J33/H33</f>
        <v>-0.1289900147323621</v>
      </c>
      <c r="L33" s="174"/>
    </row>
    <row r="34" spans="1:12" ht="15.75" customHeight="1" thickBot="1" x14ac:dyDescent="0.3">
      <c r="A34" s="99" t="s">
        <v>33</v>
      </c>
      <c r="B34" s="110">
        <v>2158</v>
      </c>
      <c r="C34" s="76">
        <v>2001</v>
      </c>
      <c r="D34" s="117">
        <f t="shared" si="6"/>
        <v>-157</v>
      </c>
      <c r="E34" s="118">
        <f t="shared" si="7"/>
        <v>-7.275254865616311E-2</v>
      </c>
      <c r="F34" s="32"/>
      <c r="G34" s="60" t="s">
        <v>14</v>
      </c>
      <c r="H34" s="103">
        <v>24809</v>
      </c>
      <c r="I34" s="103">
        <v>21379</v>
      </c>
      <c r="J34" s="121">
        <f>I34-H34</f>
        <v>-3430</v>
      </c>
      <c r="K34" s="122">
        <f>J34/H34</f>
        <v>-0.13825627796364223</v>
      </c>
      <c r="L34" s="174"/>
    </row>
    <row r="35" spans="1:12" ht="15.75" customHeight="1" thickBot="1" x14ac:dyDescent="0.3">
      <c r="A35" s="54" t="s">
        <v>39</v>
      </c>
      <c r="B35" s="61">
        <f>SUM(B31:B34)</f>
        <v>4402</v>
      </c>
      <c r="C35" s="61">
        <f>SUM(C31:C34)</f>
        <v>3819</v>
      </c>
      <c r="D35" s="116">
        <f t="shared" ref="D35:D39" si="8">C35-B35</f>
        <v>-583</v>
      </c>
      <c r="E35" s="113">
        <f t="shared" ref="E35:E37" si="9">D35/B35</f>
        <v>-0.13243980009086778</v>
      </c>
      <c r="F35" s="32"/>
      <c r="G35" s="51"/>
      <c r="H35" s="104"/>
      <c r="I35" s="109"/>
      <c r="J35" s="47"/>
      <c r="K35" s="47"/>
      <c r="L35" s="174"/>
    </row>
    <row r="36" spans="1:12" ht="16.5" customHeight="1" thickBot="1" x14ac:dyDescent="0.3">
      <c r="A36" s="53" t="s">
        <v>35</v>
      </c>
      <c r="B36" s="62">
        <f>13+668</f>
        <v>681</v>
      </c>
      <c r="C36" s="62">
        <f>14+593</f>
        <v>607</v>
      </c>
      <c r="D36" s="94">
        <f t="shared" si="8"/>
        <v>-74</v>
      </c>
      <c r="E36" s="93">
        <f t="shared" si="9"/>
        <v>-0.10866372980910426</v>
      </c>
      <c r="F36" s="32"/>
      <c r="G36" s="78" t="s">
        <v>9</v>
      </c>
      <c r="H36" s="19">
        <v>2016</v>
      </c>
      <c r="I36" s="19">
        <v>2017</v>
      </c>
      <c r="J36" s="79" t="s">
        <v>0</v>
      </c>
      <c r="K36" s="80" t="s">
        <v>1</v>
      </c>
      <c r="L36" s="174"/>
    </row>
    <row r="37" spans="1:12" ht="15" customHeight="1" x14ac:dyDescent="0.25">
      <c r="A37" s="54" t="s">
        <v>7</v>
      </c>
      <c r="B37" s="61">
        <v>1374</v>
      </c>
      <c r="C37" s="61">
        <v>1239</v>
      </c>
      <c r="D37" s="133">
        <f t="shared" si="8"/>
        <v>-135</v>
      </c>
      <c r="E37" s="134">
        <f t="shared" si="9"/>
        <v>-9.8253275109170299E-2</v>
      </c>
      <c r="F37" s="32"/>
      <c r="G37" s="48" t="s">
        <v>10</v>
      </c>
      <c r="H37" s="105">
        <v>294</v>
      </c>
      <c r="I37" s="105">
        <v>279</v>
      </c>
      <c r="J37" s="140">
        <f>I37-H37</f>
        <v>-15</v>
      </c>
      <c r="K37" s="139">
        <f>J37/H37</f>
        <v>-5.1020408163265307E-2</v>
      </c>
      <c r="L37" s="175" t="s">
        <v>68</v>
      </c>
    </row>
    <row r="38" spans="1:12" ht="14.25" customHeight="1" x14ac:dyDescent="0.25">
      <c r="A38" s="54" t="s">
        <v>8</v>
      </c>
      <c r="B38" s="61">
        <v>237</v>
      </c>
      <c r="C38" s="61">
        <v>255</v>
      </c>
      <c r="D38" s="147">
        <f t="shared" si="8"/>
        <v>18</v>
      </c>
      <c r="E38" s="148">
        <f>D38/B38</f>
        <v>7.5949367088607597E-2</v>
      </c>
      <c r="F38" s="17"/>
      <c r="G38" s="18" t="s">
        <v>11</v>
      </c>
      <c r="H38" s="106">
        <v>1274</v>
      </c>
      <c r="I38" s="106">
        <v>1222</v>
      </c>
      <c r="J38" s="140">
        <f>I38-H38</f>
        <v>-52</v>
      </c>
      <c r="K38" s="139">
        <f>J38/H38</f>
        <v>-4.0816326530612242E-2</v>
      </c>
      <c r="L38" s="176"/>
    </row>
    <row r="39" spans="1:12" ht="16.5" customHeight="1" thickBot="1" x14ac:dyDescent="0.3">
      <c r="A39" s="55" t="s">
        <v>34</v>
      </c>
      <c r="B39" s="63">
        <v>97</v>
      </c>
      <c r="C39" s="63">
        <v>53</v>
      </c>
      <c r="D39" s="95">
        <f t="shared" si="8"/>
        <v>-44</v>
      </c>
      <c r="E39" s="96">
        <f>D39/B39</f>
        <v>-0.45360824742268041</v>
      </c>
      <c r="F39" s="17"/>
      <c r="G39" s="49" t="s">
        <v>15</v>
      </c>
      <c r="H39" s="107">
        <v>682</v>
      </c>
      <c r="I39" s="107">
        <v>652</v>
      </c>
      <c r="J39" s="151">
        <f>I39-H39</f>
        <v>-30</v>
      </c>
      <c r="K39" s="152">
        <f>J39/H39</f>
        <v>-4.398826979472141E-2</v>
      </c>
      <c r="L39" s="176"/>
    </row>
    <row r="40" spans="1:12" ht="15.75" customHeight="1" thickBot="1" x14ac:dyDescent="0.3">
      <c r="A40" s="186" t="s">
        <v>52</v>
      </c>
      <c r="B40" s="187"/>
      <c r="C40" s="187"/>
      <c r="D40" s="187"/>
      <c r="E40" s="187"/>
      <c r="F40" s="17"/>
      <c r="G40" s="50" t="s">
        <v>16</v>
      </c>
      <c r="H40" s="108">
        <v>2851</v>
      </c>
      <c r="I40" s="108">
        <v>2673.5</v>
      </c>
      <c r="J40" s="153">
        <f>I40-H40</f>
        <v>-177.5</v>
      </c>
      <c r="K40" s="154">
        <f>J40/H40</f>
        <v>-6.2258856541564364E-2</v>
      </c>
      <c r="L40" s="177"/>
    </row>
    <row r="41" spans="1:12" ht="12" customHeight="1" thickBot="1" x14ac:dyDescent="0.25">
      <c r="A41" s="187"/>
      <c r="B41" s="187"/>
      <c r="C41" s="187"/>
      <c r="D41" s="187"/>
      <c r="E41" s="187"/>
      <c r="F41" s="17"/>
      <c r="G41" s="5"/>
      <c r="H41" s="9"/>
      <c r="I41" s="9"/>
    </row>
    <row r="42" spans="1:12" ht="13.5" customHeight="1" thickBot="1" x14ac:dyDescent="0.25">
      <c r="A42" s="187"/>
      <c r="B42" s="187"/>
      <c r="C42" s="187"/>
      <c r="D42" s="187"/>
      <c r="E42" s="187"/>
      <c r="F42" s="17"/>
      <c r="G42" s="157" t="s">
        <v>30</v>
      </c>
      <c r="H42" s="158"/>
      <c r="I42" s="158"/>
      <c r="J42" s="19">
        <v>2016</v>
      </c>
      <c r="K42" s="19">
        <v>2017</v>
      </c>
      <c r="L42" s="166"/>
    </row>
    <row r="43" spans="1:12" ht="12.75" customHeight="1" x14ac:dyDescent="0.25">
      <c r="A43" s="187"/>
      <c r="B43" s="187"/>
      <c r="C43" s="187"/>
      <c r="D43" s="187"/>
      <c r="E43" s="187"/>
      <c r="F43" s="33"/>
      <c r="G43" s="190" t="s">
        <v>21</v>
      </c>
      <c r="H43" s="191"/>
      <c r="I43" s="191"/>
      <c r="J43" s="36">
        <f>H37/H24</f>
        <v>4.3292593137976731E-2</v>
      </c>
      <c r="K43" s="37">
        <f>I37/I24</f>
        <v>4.6710195881466597E-2</v>
      </c>
      <c r="L43" s="167"/>
    </row>
    <row r="44" spans="1:12" ht="12.75" customHeight="1" x14ac:dyDescent="0.25">
      <c r="A44" s="187"/>
      <c r="B44" s="187"/>
      <c r="C44" s="187"/>
      <c r="D44" s="187"/>
      <c r="E44" s="187"/>
      <c r="F44" s="33"/>
      <c r="G44" s="188" t="s">
        <v>18</v>
      </c>
      <c r="H44" s="189"/>
      <c r="I44" s="189"/>
      <c r="J44" s="23">
        <f>H38/B24</f>
        <v>4.6059291395516989E-2</v>
      </c>
      <c r="K44" s="11">
        <f>I38/C24</f>
        <v>5.0804473454454747E-2</v>
      </c>
      <c r="L44" s="168"/>
    </row>
    <row r="45" spans="1:12" ht="12" customHeight="1" x14ac:dyDescent="0.25">
      <c r="A45" s="187"/>
      <c r="B45" s="187"/>
      <c r="C45" s="187"/>
      <c r="D45" s="187"/>
      <c r="E45" s="187"/>
      <c r="F45" s="34"/>
      <c r="G45" s="161" t="s">
        <v>19</v>
      </c>
      <c r="H45" s="162"/>
      <c r="I45" s="162"/>
      <c r="J45" s="23">
        <f>H39/H24</f>
        <v>0.10042703578265351</v>
      </c>
      <c r="K45" s="11">
        <f>I39/I24</f>
        <v>0.10915787711367822</v>
      </c>
      <c r="L45" s="169" t="s">
        <v>47</v>
      </c>
    </row>
    <row r="46" spans="1:12" ht="3.75" hidden="1" customHeight="1" x14ac:dyDescent="0.25">
      <c r="A46" s="187"/>
      <c r="B46" s="187"/>
      <c r="C46" s="187"/>
      <c r="D46" s="187"/>
      <c r="E46" s="187"/>
      <c r="F46" s="34"/>
      <c r="G46" s="161" t="s">
        <v>20</v>
      </c>
      <c r="H46" s="162"/>
      <c r="I46" s="162"/>
      <c r="J46" s="23">
        <f>H40/B24</f>
        <v>0.10307302964569776</v>
      </c>
      <c r="K46" s="11">
        <f>I40/C24</f>
        <v>0.11115037625244252</v>
      </c>
      <c r="L46" s="170"/>
    </row>
    <row r="47" spans="1:12" ht="15" customHeight="1" thickBot="1" x14ac:dyDescent="0.3">
      <c r="A47" s="35" t="s">
        <v>44</v>
      </c>
      <c r="F47" s="17"/>
      <c r="G47" s="171" t="s">
        <v>20</v>
      </c>
      <c r="H47" s="172"/>
      <c r="I47" s="172"/>
      <c r="J47" s="24">
        <f>H40/B24</f>
        <v>0.10307302964569776</v>
      </c>
      <c r="K47" s="12">
        <f>I40/C24</f>
        <v>0.11115037625244252</v>
      </c>
      <c r="L47" s="170"/>
    </row>
    <row r="48" spans="1:12" x14ac:dyDescent="0.2">
      <c r="L48" s="52" t="s">
        <v>92</v>
      </c>
    </row>
  </sheetData>
  <mergeCells count="20">
    <mergeCell ref="A40:E46"/>
    <mergeCell ref="G44:I44"/>
    <mergeCell ref="G43:I43"/>
    <mergeCell ref="A27:E27"/>
    <mergeCell ref="G46:I46"/>
    <mergeCell ref="B1:D1"/>
    <mergeCell ref="A2:C2"/>
    <mergeCell ref="G2:J2"/>
    <mergeCell ref="A28:E28"/>
    <mergeCell ref="A29:E29"/>
    <mergeCell ref="L26:L29"/>
    <mergeCell ref="G42:I42"/>
    <mergeCell ref="G1:L1"/>
    <mergeCell ref="G45:I45"/>
    <mergeCell ref="G27:K29"/>
    <mergeCell ref="L42:L44"/>
    <mergeCell ref="L45:L47"/>
    <mergeCell ref="G47:I47"/>
    <mergeCell ref="L30:L36"/>
    <mergeCell ref="L37:L40"/>
  </mergeCells>
  <phoneticPr fontId="4" type="noConversion"/>
  <pageMargins left="0.5" right="0.5" top="0.4" bottom="0.35" header="0.5" footer="0.5"/>
  <pageSetup scale="7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8"/>
  <sheetViews>
    <sheetView workbookViewId="0">
      <selection activeCell="C8" sqref="C8"/>
    </sheetView>
  </sheetViews>
  <sheetFormatPr defaultRowHeight="12.75" x14ac:dyDescent="0.2"/>
  <cols>
    <col min="1" max="1" width="18.5703125" customWidth="1"/>
    <col min="5" max="5" width="15.140625" customWidth="1"/>
  </cols>
  <sheetData>
    <row r="2" spans="1:6" x14ac:dyDescent="0.2">
      <c r="B2" t="s">
        <v>56</v>
      </c>
      <c r="C2" t="s">
        <v>57</v>
      </c>
      <c r="E2" t="s">
        <v>58</v>
      </c>
      <c r="F2" t="s">
        <v>59</v>
      </c>
    </row>
    <row r="3" spans="1:6" x14ac:dyDescent="0.2">
      <c r="A3" t="s">
        <v>60</v>
      </c>
      <c r="B3">
        <f>IF((SUM('Sheet 1'!B4:B23))=('Sheet 1'!B24),0,1)</f>
        <v>0</v>
      </c>
      <c r="C3">
        <f>IF(SUM('Sheet 1'!C4:C23)='Sheet 1'!C24,0,1)</f>
        <v>0</v>
      </c>
      <c r="E3">
        <f>IF(SUM('Sheet 1'!H4:H23)='Sheet 1'!H24,0,1)</f>
        <v>0</v>
      </c>
      <c r="F3">
        <f>IF(SUM('Sheet 1'!I4:I23)='Sheet 1'!I24,0,1)</f>
        <v>0</v>
      </c>
    </row>
    <row r="4" spans="1:6" x14ac:dyDescent="0.2">
      <c r="A4" t="s">
        <v>61</v>
      </c>
      <c r="B4">
        <f>IF(SUM('Sheet 1'!B24:B25)='Sheet 1'!B26,0,1)</f>
        <v>0</v>
      </c>
      <c r="C4">
        <f>IF(SUM('Sheet 1'!C24:C25)='Sheet 1'!C26,0,1)</f>
        <v>0</v>
      </c>
      <c r="E4">
        <f>IF(SUM('Sheet 1'!H24:H25)='Sheet 1'!H26,0,1)</f>
        <v>0</v>
      </c>
      <c r="F4">
        <f>IF(SUM('Sheet 1'!I24:I25)='Sheet 1'!I26,0,1)</f>
        <v>0</v>
      </c>
    </row>
    <row r="6" spans="1:6" x14ac:dyDescent="0.2">
      <c r="A6" t="s">
        <v>62</v>
      </c>
      <c r="E6">
        <f>IF(SUM('Sheet 1'!B35:B39)='Sheet 1'!H24,0,1)</f>
        <v>0</v>
      </c>
      <c r="F6">
        <f>IF(SUM('Sheet 1'!C35:C39)='Sheet 1'!I24,0,1)</f>
        <v>0</v>
      </c>
    </row>
    <row r="8" spans="1:6" x14ac:dyDescent="0.2">
      <c r="A8" t="s">
        <v>63</v>
      </c>
      <c r="B8">
        <f>IF('Sheet 1'!H34+'Sheet 1'!H40='Sheet 1'!B24,0,1)</f>
        <v>0</v>
      </c>
      <c r="C8">
        <f>IF('Sheet 1'!I34+'Sheet 1'!I40='Sheet 1'!C24,0,1)</f>
        <v>1</v>
      </c>
      <c r="E8">
        <f>IF('Sheet 1'!H33+'Sheet 1'!H39='Sheet 1'!H24,0,1)</f>
        <v>0</v>
      </c>
      <c r="F8">
        <f>IF('Sheet 1'!I33+'Sheet 1'!I39='Sheet 1'!I24,0,1)</f>
        <v>0</v>
      </c>
    </row>
  </sheetData>
  <phoneticPr fontId="4"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 1</vt:lpstr>
      <vt:lpstr>Chk</vt:lpstr>
    </vt:vector>
  </TitlesOfParts>
  <Company>Indiana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Enrollment Services</dc:creator>
  <cp:lastModifiedBy>Graunke, Steven Scott</cp:lastModifiedBy>
  <cp:lastPrinted>2015-08-10T14:22:14Z</cp:lastPrinted>
  <dcterms:created xsi:type="dcterms:W3CDTF">2005-01-11T16:04:59Z</dcterms:created>
  <dcterms:modified xsi:type="dcterms:W3CDTF">2017-06-26T20:17:06Z</dcterms:modified>
</cp:coreProperties>
</file>